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srnl.sharepoint.com/sites/CC_Cijferpublicatieswerkgroep/Shared Documents/2022/FY 2022/4. Website tabellen/"/>
    </mc:Choice>
  </mc:AlternateContent>
  <xr:revisionPtr revIDLastSave="39" documentId="13_ncr:1_{270CFA26-172B-4BA3-8FD4-D7A7ADF87610}" xr6:coauthVersionLast="47" xr6:coauthVersionMax="47" xr10:uidLastSave="{1F80963D-0857-40D3-9C4B-68BE4EF9207D}"/>
  <bookViews>
    <workbookView xWindow="-120" yWindow="-120" windowWidth="29040" windowHeight="15840" activeTab="4" xr2:uid="{00000000-000D-0000-FFFF-FFFF00000000}"/>
  </bookViews>
  <sheets>
    <sheet name="Consolidated BS" sheetId="8" r:id="rId1"/>
    <sheet name="Consolidated IS" sheetId="2" r:id="rId2"/>
    <sheet name="Cons. stat. of CIE" sheetId="6" r:id="rId3"/>
    <sheet name="Segmented Balance Sheet" sheetId="3" r:id="rId4"/>
    <sheet name="Segmented IS" sheetId="7" r:id="rId5"/>
  </sheets>
  <definedNames>
    <definedName name="_xlnm.Print_Area" localSheetId="2">'Cons. stat. of CIE'!$A$1:$K$14</definedName>
    <definedName name="_xlnm.Print_Area" localSheetId="0">'Consolidated BS'!$A$1:$C$46</definedName>
    <definedName name="_xlnm.Print_Area" localSheetId="1">'Consolidated IS'!$A$1:$C$42</definedName>
    <definedName name="_xlnm.Print_Area" localSheetId="3">'Segmented Balance Sheet'!$A$1:$H$75</definedName>
    <definedName name="_xlnm.Print_Area" localSheetId="4">'Segmented IS'!$A$1:$H$85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" i="7" l="1"/>
  <c r="K27" i="6"/>
  <c r="J27" i="6"/>
  <c r="H27" i="6"/>
  <c r="G27" i="6"/>
  <c r="F27" i="6"/>
  <c r="D27" i="6"/>
  <c r="B27" i="6"/>
  <c r="E27" i="6" l="1"/>
  <c r="I27" i="6"/>
  <c r="C27" i="6"/>
  <c r="B7" i="7"/>
  <c r="G7" i="7"/>
  <c r="F7" i="7"/>
  <c r="C7" i="7"/>
  <c r="D7" i="7"/>
  <c r="E7" i="7"/>
  <c r="H85" i="7" l="1"/>
  <c r="H64" i="7"/>
  <c r="B85" i="7" l="1"/>
  <c r="B73" i="7"/>
  <c r="D73" i="7"/>
  <c r="G73" i="7"/>
  <c r="H73" i="7"/>
  <c r="F73" i="7"/>
  <c r="G64" i="7"/>
  <c r="C85" i="7"/>
  <c r="F85" i="7"/>
  <c r="E85" i="7"/>
  <c r="D85" i="7"/>
  <c r="E73" i="7"/>
  <c r="C73" i="7"/>
  <c r="G85" i="7"/>
  <c r="B64" i="7"/>
  <c r="D64" i="7"/>
  <c r="E64" i="7"/>
  <c r="F64" i="7"/>
  <c r="C64" i="7"/>
  <c r="F50" i="7"/>
  <c r="F60" i="7" s="1"/>
  <c r="B42" i="7"/>
  <c r="E50" i="7" l="1"/>
  <c r="E60" i="7" s="1"/>
  <c r="E75" i="7" s="1"/>
  <c r="E78" i="7" s="1"/>
  <c r="F75" i="7"/>
  <c r="F78" i="7" s="1"/>
  <c r="D42" i="7"/>
  <c r="G50" i="7"/>
  <c r="G60" i="7" s="1"/>
  <c r="G75" i="7" s="1"/>
  <c r="G78" i="7" s="1"/>
  <c r="B50" i="7"/>
  <c r="B60" i="7" s="1"/>
  <c r="B75" i="7" s="1"/>
  <c r="B78" i="7" s="1"/>
  <c r="H50" i="7"/>
  <c r="H60" i="7" s="1"/>
  <c r="H75" i="7" s="1"/>
  <c r="H78" i="7" s="1"/>
  <c r="D50" i="7"/>
  <c r="D60" i="7" s="1"/>
  <c r="D75" i="7" s="1"/>
  <c r="D78" i="7" s="1"/>
  <c r="H42" i="7"/>
  <c r="G42" i="7"/>
  <c r="F42" i="7"/>
  <c r="E42" i="7"/>
  <c r="C50" i="7"/>
  <c r="C60" i="7" s="1"/>
  <c r="C75" i="7" s="1"/>
  <c r="C78" i="7" s="1"/>
  <c r="C42" i="7"/>
  <c r="C21" i="2" l="1"/>
  <c r="C42" i="2"/>
  <c r="B42" i="2"/>
  <c r="B30" i="2"/>
  <c r="C30" i="2" l="1"/>
  <c r="C17" i="2"/>
  <c r="B21" i="2"/>
  <c r="B17" i="2"/>
  <c r="C32" i="2" l="1"/>
  <c r="C35" i="2" s="1"/>
  <c r="B32" i="2"/>
  <c r="B35" i="2" s="1"/>
  <c r="C46" i="8" l="1"/>
  <c r="B46" i="8"/>
  <c r="H21" i="7" l="1"/>
  <c r="G21" i="7"/>
  <c r="F21" i="7"/>
  <c r="E21" i="7"/>
  <c r="D21" i="7"/>
  <c r="C21" i="7"/>
  <c r="B21" i="7"/>
  <c r="H59" i="3"/>
  <c r="G59" i="3"/>
  <c r="F59" i="3"/>
  <c r="E59" i="3"/>
  <c r="D59" i="3"/>
  <c r="C59" i="3"/>
  <c r="B59" i="3"/>
  <c r="D30" i="7" l="1"/>
  <c r="F30" i="7"/>
  <c r="G30" i="7"/>
  <c r="E30" i="7"/>
  <c r="H30" i="7"/>
  <c r="B17" i="7"/>
  <c r="B30" i="7"/>
  <c r="C30" i="7"/>
  <c r="D17" i="7"/>
  <c r="E17" i="7"/>
  <c r="G17" i="7"/>
  <c r="H17" i="7"/>
  <c r="C17" i="7"/>
  <c r="F17" i="7"/>
  <c r="H55" i="3"/>
  <c r="B55" i="3"/>
  <c r="C55" i="3"/>
  <c r="D55" i="3"/>
  <c r="E55" i="3"/>
  <c r="F55" i="3"/>
  <c r="D35" i="3"/>
  <c r="G55" i="3"/>
  <c r="E35" i="3"/>
  <c r="F35" i="3"/>
  <c r="G35" i="3"/>
  <c r="H35" i="3"/>
  <c r="B35" i="3"/>
  <c r="C35" i="3"/>
  <c r="C73" i="3"/>
  <c r="D73" i="3"/>
  <c r="F73" i="3"/>
  <c r="F75" i="3" s="1"/>
  <c r="H73" i="3"/>
  <c r="G73" i="3"/>
  <c r="E73" i="3"/>
  <c r="B73" i="3"/>
  <c r="H32" i="7" l="1"/>
  <c r="H35" i="7" s="1"/>
  <c r="D32" i="7"/>
  <c r="D35" i="7" s="1"/>
  <c r="B32" i="7"/>
  <c r="B35" i="7" s="1"/>
  <c r="G32" i="7"/>
  <c r="G35" i="7" s="1"/>
  <c r="B75" i="3"/>
  <c r="G75" i="3"/>
  <c r="C75" i="3"/>
  <c r="F32" i="7"/>
  <c r="F35" i="7" s="1"/>
  <c r="C32" i="7"/>
  <c r="C35" i="7" s="1"/>
  <c r="H75" i="3"/>
  <c r="D75" i="3"/>
  <c r="E75" i="3"/>
  <c r="E32" i="7"/>
  <c r="E35" i="7" s="1"/>
  <c r="H17" i="3"/>
  <c r="D17" i="3"/>
  <c r="F17" i="3" l="1"/>
  <c r="B37" i="3"/>
  <c r="F37" i="3"/>
  <c r="E17" i="3"/>
  <c r="E37" i="3"/>
  <c r="G17" i="3"/>
  <c r="D37" i="3"/>
  <c r="B17" i="3"/>
  <c r="H37" i="3"/>
  <c r="C17" i="3"/>
  <c r="C37" i="3"/>
  <c r="G37" i="3" l="1"/>
  <c r="C14" i="6" l="1"/>
  <c r="D14" i="6"/>
  <c r="E14" i="6"/>
  <c r="F14" i="6"/>
  <c r="G14" i="6"/>
  <c r="H14" i="6"/>
  <c r="J14" i="6"/>
  <c r="K14" i="6"/>
</calcChain>
</file>

<file path=xl/sharedStrings.xml><?xml version="1.0" encoding="utf-8"?>
<sst xmlns="http://schemas.openxmlformats.org/spreadsheetml/2006/main" count="274" uniqueCount="108">
  <si>
    <t>Share capital</t>
  </si>
  <si>
    <t>Share premium reserve</t>
  </si>
  <si>
    <t>Retained earnings</t>
  </si>
  <si>
    <t>Other equity instruments</t>
  </si>
  <si>
    <t>Total equity</t>
  </si>
  <si>
    <t>Total income</t>
  </si>
  <si>
    <t>Net insurance claims and benefits</t>
  </si>
  <si>
    <t>Total expenses</t>
  </si>
  <si>
    <t>Attributable to:</t>
  </si>
  <si>
    <t>Non-life</t>
  </si>
  <si>
    <t>Life</t>
  </si>
  <si>
    <t>Distribution and Services</t>
  </si>
  <si>
    <t>Holding and Other</t>
  </si>
  <si>
    <t>Eliminations</t>
  </si>
  <si>
    <t>Total</t>
  </si>
  <si>
    <t xml:space="preserve">Net insurance claims and benefits </t>
  </si>
  <si>
    <t>Equity attributable to shareholders</t>
  </si>
  <si>
    <t>Treasury shares</t>
  </si>
  <si>
    <t>Total equity and liabilities</t>
  </si>
  <si>
    <t>Unrealised gains and losses</t>
  </si>
  <si>
    <t>Actuarial gains and losses (pension obligations)</t>
  </si>
  <si>
    <t>Non-controlling interest</t>
  </si>
  <si>
    <t>Consolidated Balance Sheet (before profit appropriation)</t>
  </si>
  <si>
    <t>(in € millions)</t>
  </si>
  <si>
    <t>Consolidated Income Statement</t>
  </si>
  <si>
    <t xml:space="preserve">
(in € millions)</t>
  </si>
  <si>
    <t>Consolidated Statement of Changes in equity</t>
  </si>
  <si>
    <t>Segmented Balance Sheet</t>
  </si>
  <si>
    <t>Segmented Income Statement</t>
  </si>
  <si>
    <t>Atributable to:</t>
  </si>
  <si>
    <t>Asset Management</t>
  </si>
  <si>
    <t>Net result</t>
  </si>
  <si>
    <t>Result before tax</t>
  </si>
  <si>
    <t>Result attributable to holders of equity instruments</t>
  </si>
  <si>
    <t>As at 31 December 2021
(in € millions)</t>
  </si>
  <si>
    <t>As at 31 December 2022
(in € millions)</t>
  </si>
  <si>
    <t>FY 2022
(in € millions)</t>
  </si>
  <si>
    <t>FY 2021
(in € millions)</t>
  </si>
  <si>
    <t>FY 2022</t>
  </si>
  <si>
    <t>FY 2021</t>
  </si>
  <si>
    <t>31 December 2022</t>
  </si>
  <si>
    <t>31 December 2021</t>
  </si>
  <si>
    <t>Intangible assets</t>
  </si>
  <si>
    <t>Property, plant and equipment</t>
  </si>
  <si>
    <t>Investment property</t>
  </si>
  <si>
    <t>Associates and joint ventures at equity method</t>
  </si>
  <si>
    <t>Investments</t>
  </si>
  <si>
    <t>Investments on behalf of policyholders</t>
  </si>
  <si>
    <t>Investments related to investment contracts</t>
  </si>
  <si>
    <t>Loans and receivables</t>
  </si>
  <si>
    <t>Derivatives</t>
  </si>
  <si>
    <t>Deferred tax assets</t>
  </si>
  <si>
    <t>Reinsurance contracts</t>
  </si>
  <si>
    <t>Other assets</t>
  </si>
  <si>
    <t>Cash and cash equivalents</t>
  </si>
  <si>
    <t>Total assets</t>
  </si>
  <si>
    <t>Actuarial gains and losses</t>
  </si>
  <si>
    <t>Equity attributable to holders of equity instruments</t>
  </si>
  <si>
    <t>Non-controlling interests</t>
  </si>
  <si>
    <t>Subordinated liabilities</t>
  </si>
  <si>
    <t>Liabilities arising from insurance contracts</t>
  </si>
  <si>
    <t>Liabilities arising from insurance contracts on behalf of policyholders</t>
  </si>
  <si>
    <t>Liabilities arising from investment contracts</t>
  </si>
  <si>
    <t>Employee benefits</t>
  </si>
  <si>
    <t>Provisions</t>
  </si>
  <si>
    <t>Borrowings</t>
  </si>
  <si>
    <t>Deferred tax liabilities</t>
  </si>
  <si>
    <t>Due to customers</t>
  </si>
  <si>
    <t>Due to banks</t>
  </si>
  <si>
    <t>Other liabilities</t>
  </si>
  <si>
    <t>Total liabilities</t>
  </si>
  <si>
    <t>Gross written premiums</t>
  </si>
  <si>
    <t>Change in provision for unearned premiums</t>
  </si>
  <si>
    <t>Gross insurance premiums</t>
  </si>
  <si>
    <t>Reinsurance premiums</t>
  </si>
  <si>
    <t>Net insurance premiums</t>
  </si>
  <si>
    <t>Investment income</t>
  </si>
  <si>
    <t>Realised gains and losses</t>
  </si>
  <si>
    <t>Fair value gains and losses</t>
  </si>
  <si>
    <t>Result on investments on behalf of policyholders</t>
  </si>
  <si>
    <t>Result on investments related to investment contracts</t>
  </si>
  <si>
    <t>Fee and commission income</t>
  </si>
  <si>
    <t>Other income</t>
  </si>
  <si>
    <t>Share of result of associates and joint ventures</t>
  </si>
  <si>
    <t>Insurance claims and benefits</t>
  </si>
  <si>
    <t>Insurance claims and benefits recovered from reinsurers</t>
  </si>
  <si>
    <t>Changes in liabilities arising from investment contracts</t>
  </si>
  <si>
    <t>Operating expenses</t>
  </si>
  <si>
    <t>Restructuring provision expenses</t>
  </si>
  <si>
    <t>Commission expenses</t>
  </si>
  <si>
    <t>Impairments</t>
  </si>
  <si>
    <t>Interest expense</t>
  </si>
  <si>
    <t>Other expenses</t>
  </si>
  <si>
    <t>Income tax (expense) / gain</t>
  </si>
  <si>
    <t>- Non-controlling interests</t>
  </si>
  <si>
    <t>- Shareholders of the parent</t>
  </si>
  <si>
    <t>- Holders of other equity instruments</t>
  </si>
  <si>
    <t>At 1 January 2021</t>
  </si>
  <si>
    <t>Total other comprehensive income</t>
  </si>
  <si>
    <t>Total comprehensive income</t>
  </si>
  <si>
    <t>Dividend paid</t>
  </si>
  <si>
    <t>Discretionary interest on other equity instruments</t>
  </si>
  <si>
    <t>Treasury shares acquired (-)/sold</t>
  </si>
  <si>
    <t>Increase (decrease) in capital</t>
  </si>
  <si>
    <t>Other movements</t>
  </si>
  <si>
    <t>At 31 December 2021</t>
  </si>
  <si>
    <t>At 1 January 2022</t>
  </si>
  <si>
    <t>At 31 December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</si>
</sst>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 * #,##0_ ;_ * \-#,##0_ ;_ * &quot;-&quot;_ ;_ @_ "/>
    <numFmt numFmtId="43" formatCode="_ * #,##0.00_ ;_ * \-#,##0.00_ ;_ * &quot;-&quot;??_ ;_ @_ "/>
    <numFmt numFmtId="164" formatCode="_-* #,##0.00_-;_-* #,##0.00\-;_-* &quot;-&quot;??_-;_-@_-"/>
    <numFmt numFmtId="165" formatCode="_(#,##0_);\-#,##0;_(&quot;-&quot;_)"/>
    <numFmt numFmtId="166" formatCode="_-* #,##0_-;_-* #,##0\-;_-* &quot;-&quot;??_-;_-@_-"/>
    <numFmt numFmtId="167" formatCode="#,##0_ ;\-#,##0\ "/>
    <numFmt numFmtId="168" formatCode="_ * #,##0_ ;_ * \-#,##0_ ;_ * &quot;-&quot;??_ ;_ @_ "/>
    <numFmt numFmtId="169" formatCode="_(#,##0.000_);\-#,##0.000;_(&quot;-&quot;_)"/>
    <numFmt numFmtId="170" formatCode="_ * #,##0.0_ ;_ * \-#,##0.0_ ;_ * &quot;-&quot;??_ ;_ @_ "/>
    <numFmt numFmtId="171" formatCode="_ * #,##0.00_ ;_ * \-#,##0.00_ ;_ * &quot;-&quot;_ ;_ @_ "/>
    <numFmt numFmtId="172" formatCode="_ * #,##0.000_ ;_ * \-#,##0.000_ ;_ * &quot;-&quot;_ ;_ @_ 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10"/>
      <color indexed="8"/>
      <name val="Arial"/>
      <family val="2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rgb="FFEEF4E3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rgb="FFB3B3B3"/>
      </top>
      <bottom style="thin">
        <color rgb="FFB3B3B3"/>
      </bottom>
      <diagonal/>
    </border>
    <border>
      <left/>
      <right style="medium">
        <color theme="0"/>
      </right>
      <top style="thin">
        <color auto="1"/>
      </top>
      <bottom/>
      <diagonal/>
    </border>
    <border>
      <left/>
      <right style="medium">
        <color theme="0"/>
      </right>
      <top/>
      <bottom style="thin">
        <color indexed="64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 style="thin">
        <color auto="1"/>
      </top>
      <bottom/>
      <diagonal/>
    </border>
    <border>
      <left style="medium">
        <color theme="0"/>
      </left>
      <right/>
      <top/>
      <bottom style="thin">
        <color indexed="64"/>
      </bottom>
      <diagonal/>
    </border>
    <border>
      <left style="thick">
        <color theme="0"/>
      </left>
      <right/>
      <top/>
      <bottom style="thick">
        <color indexed="64"/>
      </bottom>
      <diagonal/>
    </border>
    <border>
      <left style="medium">
        <color theme="0"/>
      </left>
      <right/>
      <top/>
      <bottom style="thick">
        <color indexed="64"/>
      </bottom>
      <diagonal/>
    </border>
    <border>
      <left style="thick">
        <color theme="0"/>
      </left>
      <right/>
      <top style="thick">
        <color indexed="64"/>
      </top>
      <bottom style="thin">
        <color indexed="64"/>
      </bottom>
      <diagonal/>
    </border>
    <border>
      <left style="medium">
        <color theme="0"/>
      </left>
      <right/>
      <top style="thick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thin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>
      <alignment horizontal="left" wrapText="1"/>
    </xf>
    <xf numFmtId="3" fontId="7" fillId="0" borderId="4" applyFill="0" applyAlignment="0" applyProtection="0"/>
  </cellStyleXfs>
  <cellXfs count="190">
    <xf numFmtId="0" fontId="0" fillId="0" borderId="0" xfId="0"/>
    <xf numFmtId="0" fontId="2" fillId="0" borderId="0" xfId="1" applyFont="1" applyAlignment="1">
      <alignment wrapText="1"/>
    </xf>
    <xf numFmtId="165" fontId="2" fillId="0" borderId="0" xfId="1" applyNumberFormat="1" applyFont="1" applyFill="1" applyBorder="1" applyAlignment="1">
      <alignment horizontal="right" vertical="top" wrapText="1"/>
    </xf>
    <xf numFmtId="0" fontId="4" fillId="0" borderId="0" xfId="1" applyFont="1" applyFill="1" applyBorder="1" applyAlignment="1">
      <alignment vertical="top"/>
    </xf>
    <xf numFmtId="0" fontId="5" fillId="0" borderId="0" xfId="1" applyFont="1" applyFill="1" applyBorder="1" applyAlignment="1">
      <alignment horizontal="left"/>
    </xf>
    <xf numFmtId="0" fontId="2" fillId="0" borderId="0" xfId="1" applyFont="1" applyFill="1" applyBorder="1" applyAlignment="1"/>
    <xf numFmtId="0" fontId="6" fillId="0" borderId="0" xfId="1" applyFont="1" applyFill="1" applyBorder="1" applyAlignment="1">
      <alignment horizontal="left"/>
    </xf>
    <xf numFmtId="0" fontId="2" fillId="0" borderId="0" xfId="1" applyFont="1" applyFill="1" applyBorder="1" applyAlignment="1">
      <alignment vertical="top"/>
    </xf>
    <xf numFmtId="166" fontId="2" fillId="0" borderId="0" xfId="2" applyNumberFormat="1" applyFont="1" applyFill="1" applyAlignment="1"/>
    <xf numFmtId="0" fontId="2" fillId="0" borderId="0" xfId="1" applyFont="1" applyFill="1" applyAlignment="1"/>
    <xf numFmtId="167" fontId="4" fillId="0" borderId="0" xfId="2" applyNumberFormat="1" applyFont="1" applyFill="1" applyBorder="1" applyAlignment="1">
      <alignment horizontal="right"/>
    </xf>
    <xf numFmtId="165" fontId="4" fillId="0" borderId="0" xfId="1" applyNumberFormat="1" applyFont="1" applyFill="1" applyBorder="1" applyAlignment="1">
      <alignment horizontal="right" vertical="top" wrapText="1"/>
    </xf>
    <xf numFmtId="165" fontId="4" fillId="0" borderId="1" xfId="1" applyNumberFormat="1" applyFont="1" applyFill="1" applyBorder="1" applyAlignment="1">
      <alignment horizontal="right" vertical="top" wrapText="1"/>
    </xf>
    <xf numFmtId="0" fontId="2" fillId="0" borderId="0" xfId="4" applyFont="1" applyFill="1" applyBorder="1" applyAlignment="1">
      <alignment vertical="top" wrapText="1"/>
    </xf>
    <xf numFmtId="0" fontId="4" fillId="0" borderId="0" xfId="1" applyFont="1" applyFill="1" applyBorder="1" applyAlignment="1">
      <alignment vertical="top" wrapText="1"/>
    </xf>
    <xf numFmtId="0" fontId="5" fillId="0" borderId="0" xfId="1" applyFont="1" applyFill="1" applyBorder="1" applyAlignment="1">
      <alignment wrapText="1"/>
    </xf>
    <xf numFmtId="0" fontId="5" fillId="0" borderId="0" xfId="1" applyFont="1" applyBorder="1" applyAlignment="1">
      <alignment wrapText="1"/>
    </xf>
    <xf numFmtId="165" fontId="4" fillId="0" borderId="3" xfId="1" applyNumberFormat="1" applyFont="1" applyFill="1" applyBorder="1" applyAlignment="1">
      <alignment horizontal="right" vertical="top" wrapText="1"/>
    </xf>
    <xf numFmtId="0" fontId="2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horizontal="left" wrapText="1"/>
    </xf>
    <xf numFmtId="0" fontId="4" fillId="0" borderId="2" xfId="1" applyFont="1" applyFill="1" applyBorder="1" applyAlignment="1">
      <alignment vertical="top"/>
    </xf>
    <xf numFmtId="167" fontId="4" fillId="2" borderId="0" xfId="2" applyNumberFormat="1" applyFont="1" applyFill="1" applyBorder="1" applyAlignment="1">
      <alignment horizontal="right"/>
    </xf>
    <xf numFmtId="0" fontId="0" fillId="0" borderId="0" xfId="0"/>
    <xf numFmtId="165" fontId="0" fillId="0" borderId="0" xfId="0" applyNumberFormat="1"/>
    <xf numFmtId="165" fontId="4" fillId="0" borderId="0" xfId="2" applyNumberFormat="1" applyFont="1" applyFill="1" applyBorder="1" applyAlignment="1">
      <alignment horizontal="right" vertical="top" wrapText="1"/>
    </xf>
    <xf numFmtId="0" fontId="2" fillId="2" borderId="0" xfId="1" applyFont="1" applyFill="1" applyBorder="1" applyAlignment="1"/>
    <xf numFmtId="0" fontId="2" fillId="0" borderId="2" xfId="1" applyFont="1" applyFill="1" applyBorder="1" applyAlignment="1">
      <alignment horizontal="right" textRotation="90" wrapText="1"/>
    </xf>
    <xf numFmtId="0" fontId="9" fillId="0" borderId="0" xfId="0" applyFont="1"/>
    <xf numFmtId="0" fontId="0" fillId="0" borderId="0" xfId="0" applyFont="1"/>
    <xf numFmtId="168" fontId="2" fillId="3" borderId="0" xfId="3" applyNumberFormat="1" applyFont="1" applyFill="1" applyBorder="1" applyAlignment="1">
      <alignment horizontal="right"/>
    </xf>
    <xf numFmtId="168" fontId="2" fillId="2" borderId="0" xfId="3" applyNumberFormat="1" applyFont="1" applyFill="1" applyBorder="1" applyAlignment="1">
      <alignment horizontal="right"/>
    </xf>
    <xf numFmtId="168" fontId="4" fillId="3" borderId="1" xfId="3" applyNumberFormat="1" applyFont="1" applyFill="1" applyBorder="1" applyAlignment="1">
      <alignment horizontal="right"/>
    </xf>
    <xf numFmtId="168" fontId="4" fillId="2" borderId="1" xfId="3" applyNumberFormat="1" applyFont="1" applyFill="1" applyBorder="1" applyAlignment="1">
      <alignment horizontal="right"/>
    </xf>
    <xf numFmtId="168" fontId="4" fillId="3" borderId="2" xfId="3" applyNumberFormat="1" applyFont="1" applyFill="1" applyBorder="1" applyAlignment="1">
      <alignment horizontal="right"/>
    </xf>
    <xf numFmtId="168" fontId="4" fillId="2" borderId="2" xfId="3" applyNumberFormat="1" applyFont="1" applyFill="1" applyBorder="1" applyAlignment="1">
      <alignment horizontal="right"/>
    </xf>
    <xf numFmtId="3" fontId="2" fillId="0" borderId="0" xfId="1" applyNumberFormat="1" applyFont="1" applyFill="1" applyBorder="1" applyAlignment="1"/>
    <xf numFmtId="165" fontId="2" fillId="3" borderId="0" xfId="1" applyNumberFormat="1" applyFont="1" applyFill="1" applyBorder="1" applyAlignment="1">
      <alignment horizontal="right" vertical="top" wrapText="1"/>
    </xf>
    <xf numFmtId="165" fontId="4" fillId="3" borderId="1" xfId="1" applyNumberFormat="1" applyFont="1" applyFill="1" applyBorder="1" applyAlignment="1">
      <alignment horizontal="right" vertical="top" wrapText="1"/>
    </xf>
    <xf numFmtId="165" fontId="4" fillId="3" borderId="3" xfId="1" applyNumberFormat="1" applyFont="1" applyFill="1" applyBorder="1" applyAlignment="1">
      <alignment horizontal="right" vertical="top" wrapText="1"/>
    </xf>
    <xf numFmtId="0" fontId="8" fillId="0" borderId="0" xfId="1" applyFont="1" applyFill="1" applyBorder="1" applyAlignment="1">
      <alignment vertical="center" wrapText="1"/>
    </xf>
    <xf numFmtId="0" fontId="8" fillId="0" borderId="0" xfId="1" applyFont="1" applyFill="1" applyBorder="1" applyAlignment="1">
      <alignment vertical="top"/>
    </xf>
    <xf numFmtId="0" fontId="2" fillId="2" borderId="0" xfId="1" applyFont="1" applyFill="1" applyBorder="1" applyAlignment="1">
      <alignment horizontal="center"/>
    </xf>
    <xf numFmtId="168" fontId="0" fillId="0" borderId="0" xfId="0" applyNumberFormat="1"/>
    <xf numFmtId="165" fontId="2" fillId="2" borderId="0" xfId="1" applyNumberFormat="1" applyFont="1" applyFill="1" applyBorder="1" applyAlignment="1">
      <alignment horizontal="center"/>
    </xf>
    <xf numFmtId="165" fontId="8" fillId="0" borderId="0" xfId="1" applyNumberFormat="1" applyFont="1" applyFill="1" applyBorder="1" applyAlignment="1">
      <alignment horizontal="right" vertical="top" wrapText="1"/>
    </xf>
    <xf numFmtId="168" fontId="2" fillId="3" borderId="2" xfId="3" applyNumberFormat="1" applyFont="1" applyFill="1" applyBorder="1" applyAlignment="1">
      <alignment horizontal="right"/>
    </xf>
    <xf numFmtId="168" fontId="2" fillId="3" borderId="0" xfId="3" applyNumberFormat="1" applyFont="1" applyFill="1" applyBorder="1" applyAlignment="1">
      <alignment horizontal="right" vertical="top" wrapText="1"/>
    </xf>
    <xf numFmtId="0" fontId="0" fillId="0" borderId="0" xfId="0" applyNumberFormat="1"/>
    <xf numFmtId="165" fontId="8" fillId="3" borderId="0" xfId="1" applyNumberFormat="1" applyFont="1" applyFill="1" applyBorder="1" applyAlignment="1">
      <alignment horizontal="right" vertical="top" wrapText="1"/>
    </xf>
    <xf numFmtId="0" fontId="4" fillId="0" borderId="2" xfId="1" applyFont="1" applyFill="1" applyBorder="1" applyAlignment="1">
      <alignment vertical="top" wrapText="1"/>
    </xf>
    <xf numFmtId="168" fontId="8" fillId="3" borderId="0" xfId="3" applyNumberFormat="1" applyFont="1" applyFill="1" applyBorder="1" applyAlignment="1">
      <alignment horizontal="right"/>
    </xf>
    <xf numFmtId="0" fontId="2" fillId="2" borderId="0" xfId="1" quotePrefix="1" applyFont="1" applyFill="1" applyBorder="1" applyAlignment="1">
      <alignment vertical="top"/>
    </xf>
    <xf numFmtId="0" fontId="2" fillId="2" borderId="0" xfId="1" applyFont="1" applyFill="1" applyBorder="1" applyAlignment="1">
      <alignment vertical="top"/>
    </xf>
    <xf numFmtId="165" fontId="0" fillId="0" borderId="0" xfId="0" applyNumberFormat="1" applyFont="1"/>
    <xf numFmtId="41" fontId="2" fillId="3" borderId="0" xfId="2" applyNumberFormat="1" applyFont="1" applyFill="1" applyBorder="1" applyAlignment="1">
      <alignment horizontal="right" vertical="top" wrapText="1"/>
    </xf>
    <xf numFmtId="41" fontId="4" fillId="3" borderId="1" xfId="2" applyNumberFormat="1" applyFont="1" applyFill="1" applyBorder="1" applyAlignment="1">
      <alignment horizontal="right" vertical="top" wrapText="1"/>
    </xf>
    <xf numFmtId="41" fontId="4" fillId="3" borderId="0" xfId="2" applyNumberFormat="1" applyFont="1" applyFill="1" applyBorder="1" applyAlignment="1">
      <alignment horizontal="right" vertical="top" wrapText="1"/>
    </xf>
    <xf numFmtId="41" fontId="2" fillId="2" borderId="0" xfId="2" applyNumberFormat="1" applyFont="1" applyFill="1" applyBorder="1" applyAlignment="1">
      <alignment horizontal="right" vertical="top" wrapText="1"/>
    </xf>
    <xf numFmtId="41" fontId="4" fillId="2" borderId="1" xfId="2" applyNumberFormat="1" applyFont="1" applyFill="1" applyBorder="1" applyAlignment="1">
      <alignment horizontal="right" vertical="top" wrapText="1"/>
    </xf>
    <xf numFmtId="41" fontId="2" fillId="0" borderId="0" xfId="2" applyNumberFormat="1" applyFont="1" applyFill="1" applyBorder="1" applyAlignment="1">
      <alignment horizontal="right" vertical="top" wrapText="1"/>
    </xf>
    <xf numFmtId="41" fontId="4" fillId="0" borderId="1" xfId="2" applyNumberFormat="1" applyFont="1" applyFill="1" applyBorder="1" applyAlignment="1">
      <alignment horizontal="right" vertical="top" wrapText="1"/>
    </xf>
    <xf numFmtId="41" fontId="4" fillId="2" borderId="0" xfId="2" applyNumberFormat="1" applyFont="1" applyFill="1" applyBorder="1" applyAlignment="1">
      <alignment horizontal="right" vertical="top" wrapText="1"/>
    </xf>
    <xf numFmtId="41" fontId="0" fillId="0" borderId="0" xfId="0" applyNumberFormat="1"/>
    <xf numFmtId="167" fontId="0" fillId="0" borderId="0" xfId="0" applyNumberFormat="1"/>
    <xf numFmtId="165" fontId="0" fillId="0" borderId="0" xfId="0" applyNumberFormat="1" applyAlignment="1">
      <alignment horizontal="left"/>
    </xf>
    <xf numFmtId="168" fontId="2" fillId="2" borderId="2" xfId="3" applyNumberFormat="1" applyFont="1" applyFill="1" applyBorder="1" applyAlignment="1">
      <alignment horizontal="right"/>
    </xf>
    <xf numFmtId="41" fontId="4" fillId="3" borderId="2" xfId="2" applyNumberFormat="1" applyFont="1" applyFill="1" applyBorder="1" applyAlignment="1">
      <alignment horizontal="right" vertical="top" wrapText="1"/>
    </xf>
    <xf numFmtId="41" fontId="4" fillId="2" borderId="2" xfId="2" applyNumberFormat="1" applyFont="1" applyFill="1" applyBorder="1" applyAlignment="1">
      <alignment horizontal="right" vertical="top" wrapText="1"/>
    </xf>
    <xf numFmtId="168" fontId="2" fillId="2" borderId="0" xfId="3" applyNumberFormat="1" applyFont="1" applyFill="1" applyBorder="1" applyAlignment="1">
      <alignment horizontal="right" vertical="top" wrapText="1"/>
    </xf>
    <xf numFmtId="0" fontId="6" fillId="2" borderId="0" xfId="1" applyFont="1" applyFill="1" applyBorder="1" applyAlignment="1">
      <alignment horizontal="left"/>
    </xf>
    <xf numFmtId="0" fontId="8" fillId="0" borderId="2" xfId="1" applyFont="1" applyFill="1" applyBorder="1" applyAlignment="1">
      <alignment vertical="center" wrapText="1"/>
    </xf>
    <xf numFmtId="14" fontId="8" fillId="0" borderId="0" xfId="1" quotePrefix="1" applyNumberFormat="1" applyFont="1" applyFill="1" applyBorder="1" applyAlignment="1">
      <alignment horizontal="right" wrapText="1"/>
    </xf>
    <xf numFmtId="41" fontId="4" fillId="3" borderId="1" xfId="1" applyNumberFormat="1" applyFont="1" applyFill="1" applyBorder="1" applyAlignment="1">
      <alignment horizontal="right" vertical="top" wrapText="1"/>
    </xf>
    <xf numFmtId="41" fontId="0" fillId="3" borderId="0" xfId="0" applyNumberFormat="1" applyFill="1"/>
    <xf numFmtId="41" fontId="4" fillId="3" borderId="3" xfId="1" applyNumberFormat="1" applyFont="1" applyFill="1" applyBorder="1" applyAlignment="1">
      <alignment horizontal="right" vertical="top" wrapText="1"/>
    </xf>
    <xf numFmtId="41" fontId="8" fillId="0" borderId="0" xfId="1" applyNumberFormat="1" applyFont="1" applyFill="1" applyBorder="1" applyAlignment="1">
      <alignment vertical="center" wrapText="1"/>
    </xf>
    <xf numFmtId="0" fontId="6" fillId="0" borderId="0" xfId="1" applyFont="1" applyAlignment="1">
      <alignment horizontal="left"/>
    </xf>
    <xf numFmtId="0" fontId="2" fillId="0" borderId="0" xfId="1" applyFont="1" applyAlignment="1"/>
    <xf numFmtId="0" fontId="5" fillId="0" borderId="0" xfId="1" applyFont="1" applyAlignment="1">
      <alignment horizontal="left"/>
    </xf>
    <xf numFmtId="0" fontId="4" fillId="0" borderId="0" xfId="1" applyFont="1">
      <alignment vertical="top"/>
    </xf>
    <xf numFmtId="0" fontId="6" fillId="0" borderId="2" xfId="1" applyFont="1" applyBorder="1" applyAlignment="1">
      <alignment horizontal="left"/>
    </xf>
    <xf numFmtId="14" fontId="8" fillId="0" borderId="2" xfId="1" quotePrefix="1" applyNumberFormat="1" applyFont="1" applyFill="1" applyBorder="1" applyAlignment="1">
      <alignment horizontal="right" wrapText="1"/>
    </xf>
    <xf numFmtId="168" fontId="8" fillId="2" borderId="0" xfId="3" applyNumberFormat="1" applyFont="1" applyFill="1" applyBorder="1" applyAlignment="1">
      <alignment horizontal="right"/>
    </xf>
    <xf numFmtId="41" fontId="2" fillId="3" borderId="1" xfId="3" applyNumberFormat="1" applyFont="1" applyFill="1" applyBorder="1" applyAlignment="1">
      <alignment horizontal="right"/>
    </xf>
    <xf numFmtId="41" fontId="2" fillId="2" borderId="1" xfId="3" applyNumberFormat="1" applyFont="1" applyFill="1" applyBorder="1" applyAlignment="1">
      <alignment horizontal="right"/>
    </xf>
    <xf numFmtId="41" fontId="2" fillId="3" borderId="0" xfId="3" applyNumberFormat="1" applyFont="1" applyFill="1" applyBorder="1" applyAlignment="1">
      <alignment horizontal="right"/>
    </xf>
    <xf numFmtId="41" fontId="2" fillId="2" borderId="0" xfId="3" applyNumberFormat="1" applyFont="1" applyFill="1" applyBorder="1" applyAlignment="1">
      <alignment horizontal="right"/>
    </xf>
    <xf numFmtId="41" fontId="2" fillId="3" borderId="2" xfId="3" applyNumberFormat="1" applyFont="1" applyFill="1" applyBorder="1" applyAlignment="1">
      <alignment horizontal="right"/>
    </xf>
    <xf numFmtId="41" fontId="2" fillId="2" borderId="2" xfId="3" applyNumberFormat="1" applyFont="1" applyFill="1" applyBorder="1" applyAlignment="1">
      <alignment horizontal="right"/>
    </xf>
    <xf numFmtId="41" fontId="4" fillId="3" borderId="0" xfId="3" applyNumberFormat="1" applyFont="1" applyFill="1" applyBorder="1" applyAlignment="1">
      <alignment horizontal="right"/>
    </xf>
    <xf numFmtId="41" fontId="4" fillId="2" borderId="0" xfId="3" applyNumberFormat="1" applyFont="1" applyFill="1" applyBorder="1" applyAlignment="1">
      <alignment horizontal="right"/>
    </xf>
    <xf numFmtId="41" fontId="2" fillId="3" borderId="0" xfId="3" applyNumberFormat="1" applyFont="1" applyFill="1" applyBorder="1" applyAlignment="1"/>
    <xf numFmtId="41" fontId="2" fillId="2" borderId="0" xfId="3" applyNumberFormat="1" applyFont="1" applyFill="1" applyBorder="1" applyAlignment="1"/>
    <xf numFmtId="41" fontId="8" fillId="3" borderId="0" xfId="3" applyNumberFormat="1" applyFont="1" applyFill="1" applyBorder="1" applyAlignment="1"/>
    <xf numFmtId="41" fontId="8" fillId="2" borderId="0" xfId="3" applyNumberFormat="1" applyFont="1" applyFill="1" applyBorder="1" applyAlignment="1"/>
    <xf numFmtId="41" fontId="4" fillId="3" borderId="1" xfId="3" applyNumberFormat="1" applyFont="1" applyFill="1" applyBorder="1" applyAlignment="1">
      <alignment horizontal="right"/>
    </xf>
    <xf numFmtId="41" fontId="4" fillId="2" borderId="1" xfId="3" applyNumberFormat="1" applyFont="1" applyFill="1" applyBorder="1" applyAlignment="1">
      <alignment horizontal="right"/>
    </xf>
    <xf numFmtId="41" fontId="2" fillId="3" borderId="0" xfId="3" applyNumberFormat="1" applyFont="1" applyFill="1" applyBorder="1" applyAlignment="1">
      <alignment horizontal="right" vertical="top" wrapText="1"/>
    </xf>
    <xf numFmtId="41" fontId="2" fillId="2" borderId="0" xfId="3" applyNumberFormat="1" applyFont="1" applyFill="1" applyBorder="1" applyAlignment="1">
      <alignment horizontal="right" vertical="top" wrapText="1"/>
    </xf>
    <xf numFmtId="41" fontId="2" fillId="3" borderId="2" xfId="3" applyNumberFormat="1" applyFont="1" applyFill="1" applyBorder="1" applyAlignment="1"/>
    <xf numFmtId="41" fontId="2" fillId="2" borderId="2" xfId="3" applyNumberFormat="1" applyFont="1" applyFill="1" applyBorder="1" applyAlignment="1"/>
    <xf numFmtId="41" fontId="4" fillId="3" borderId="2" xfId="3" applyNumberFormat="1" applyFont="1" applyFill="1" applyBorder="1" applyAlignment="1">
      <alignment horizontal="right"/>
    </xf>
    <xf numFmtId="41" fontId="4" fillId="2" borderId="2" xfId="3" applyNumberFormat="1" applyFont="1" applyFill="1" applyBorder="1" applyAlignment="1">
      <alignment horizontal="right"/>
    </xf>
    <xf numFmtId="41" fontId="4" fillId="2" borderId="1" xfId="1" applyNumberFormat="1" applyFont="1" applyFill="1" applyBorder="1" applyAlignment="1">
      <alignment horizontal="right" vertical="top" wrapText="1"/>
    </xf>
    <xf numFmtId="41" fontId="0" fillId="2" borderId="0" xfId="0" applyNumberFormat="1" applyFill="1"/>
    <xf numFmtId="41" fontId="4" fillId="2" borderId="3" xfId="1" applyNumberFormat="1" applyFont="1" applyFill="1" applyBorder="1" applyAlignment="1">
      <alignment horizontal="right" vertical="top" wrapText="1"/>
    </xf>
    <xf numFmtId="3" fontId="2" fillId="0" borderId="0" xfId="1" applyNumberFormat="1" applyFont="1" applyBorder="1" applyAlignment="1"/>
    <xf numFmtId="3" fontId="5" fillId="0" borderId="0" xfId="1" applyNumberFormat="1" applyFont="1" applyFill="1" applyBorder="1" applyAlignment="1">
      <alignment horizontal="left"/>
    </xf>
    <xf numFmtId="3" fontId="2" fillId="0" borderId="0" xfId="1" applyNumberFormat="1" applyFont="1" applyFill="1" applyBorder="1" applyAlignment="1">
      <alignment horizontal="left"/>
    </xf>
    <xf numFmtId="3" fontId="6" fillId="0" borderId="0" xfId="1" applyNumberFormat="1" applyFont="1" applyFill="1" applyBorder="1" applyAlignment="1">
      <alignment horizontal="left"/>
    </xf>
    <xf numFmtId="3" fontId="8" fillId="0" borderId="2" xfId="1" applyNumberFormat="1" applyFont="1" applyFill="1" applyBorder="1" applyAlignment="1">
      <alignment horizontal="right" wrapText="1"/>
    </xf>
    <xf numFmtId="3" fontId="8" fillId="0" borderId="0" xfId="1" applyNumberFormat="1" applyFont="1" applyFill="1" applyBorder="1" applyAlignment="1"/>
    <xf numFmtId="3" fontId="6" fillId="0" borderId="0" xfId="1" applyNumberFormat="1" applyFont="1" applyFill="1" applyBorder="1" applyAlignment="1">
      <alignment wrapText="1"/>
    </xf>
    <xf numFmtId="3" fontId="4" fillId="0" borderId="0" xfId="1" applyNumberFormat="1" applyFont="1" applyFill="1" applyBorder="1" applyAlignment="1">
      <alignment vertical="top" wrapText="1"/>
    </xf>
    <xf numFmtId="3" fontId="4" fillId="0" borderId="0" xfId="1" applyNumberFormat="1" applyFont="1" applyFill="1" applyBorder="1" applyAlignment="1">
      <alignment vertical="top"/>
    </xf>
    <xf numFmtId="3" fontId="2" fillId="2" borderId="0" xfId="1" quotePrefix="1" applyNumberFormat="1" applyFont="1" applyFill="1" applyBorder="1" applyAlignment="1">
      <alignment vertical="top"/>
    </xf>
    <xf numFmtId="3" fontId="2" fillId="0" borderId="0" xfId="1" applyNumberFormat="1" applyFont="1" applyFill="1" applyBorder="1" applyAlignment="1">
      <alignment vertical="top"/>
    </xf>
    <xf numFmtId="0" fontId="2" fillId="0" borderId="0" xfId="0" applyFont="1"/>
    <xf numFmtId="0" fontId="2" fillId="0" borderId="0" xfId="0" applyNumberFormat="1" applyFont="1"/>
    <xf numFmtId="3" fontId="5" fillId="0" borderId="0" xfId="1" quotePrefix="1" applyNumberFormat="1" applyFont="1" applyFill="1" applyBorder="1" applyAlignment="1">
      <alignment horizontal="left"/>
    </xf>
    <xf numFmtId="49" fontId="6" fillId="0" borderId="0" xfId="1" applyNumberFormat="1" applyFont="1" applyFill="1" applyBorder="1" applyAlignment="1">
      <alignment horizontal="left"/>
    </xf>
    <xf numFmtId="49" fontId="5" fillId="0" borderId="0" xfId="1" applyNumberFormat="1" applyFont="1" applyFill="1" applyBorder="1" applyAlignment="1">
      <alignment horizontal="left"/>
    </xf>
    <xf numFmtId="49" fontId="5" fillId="0" borderId="0" xfId="1" applyNumberFormat="1" applyFont="1" applyAlignment="1">
      <alignment horizontal="left"/>
    </xf>
    <xf numFmtId="49" fontId="2" fillId="0" borderId="0" xfId="1" quotePrefix="1" applyNumberFormat="1" applyFont="1" applyAlignment="1"/>
    <xf numFmtId="3" fontId="2" fillId="0" borderId="0" xfId="1" quotePrefix="1" applyNumberFormat="1" applyFont="1" applyAlignment="1"/>
    <xf numFmtId="3" fontId="2" fillId="0" borderId="0" xfId="4" applyNumberFormat="1" applyFont="1" applyFill="1" applyBorder="1" applyAlignment="1">
      <alignment vertical="top" wrapText="1"/>
    </xf>
    <xf numFmtId="3" fontId="6" fillId="2" borderId="2" xfId="1" applyNumberFormat="1" applyFont="1" applyFill="1" applyBorder="1" applyAlignment="1">
      <alignment horizontal="left"/>
    </xf>
    <xf numFmtId="3" fontId="6" fillId="0" borderId="2" xfId="1" applyNumberFormat="1" applyFont="1" applyFill="1" applyBorder="1" applyAlignment="1">
      <alignment horizontal="left"/>
    </xf>
    <xf numFmtId="169" fontId="2" fillId="0" borderId="0" xfId="1" applyNumberFormat="1" applyFont="1" applyFill="1" applyBorder="1" applyAlignment="1">
      <alignment horizontal="right" vertical="top" wrapText="1"/>
    </xf>
    <xf numFmtId="3" fontId="2" fillId="0" borderId="0" xfId="1" quotePrefix="1" applyNumberFormat="1" applyFont="1" applyFill="1" applyBorder="1" applyAlignment="1">
      <alignment horizontal="left"/>
    </xf>
    <xf numFmtId="3" fontId="2" fillId="0" borderId="0" xfId="1" applyNumberFormat="1" applyFont="1" applyFill="1" applyBorder="1" applyAlignment="1">
      <alignment vertical="top" wrapText="1"/>
    </xf>
    <xf numFmtId="3" fontId="2" fillId="0" borderId="0" xfId="1" quotePrefix="1" applyNumberFormat="1" applyFont="1" applyFill="1" applyBorder="1" applyAlignment="1">
      <alignment vertical="top"/>
    </xf>
    <xf numFmtId="3" fontId="0" fillId="0" borderId="0" xfId="0" applyNumberFormat="1"/>
    <xf numFmtId="170" fontId="4" fillId="4" borderId="0" xfId="3" quotePrefix="1" applyNumberFormat="1" applyFont="1" applyFill="1" applyAlignment="1">
      <alignment horizontal="left" vertical="center"/>
    </xf>
    <xf numFmtId="170" fontId="11" fillId="4" borderId="0" xfId="3" quotePrefix="1" applyNumberFormat="1" applyFont="1" applyFill="1" applyAlignment="1">
      <alignment horizontal="center" vertical="center"/>
    </xf>
    <xf numFmtId="170" fontId="3" fillId="4" borderId="0" xfId="3" quotePrefix="1" applyNumberFormat="1" applyFont="1" applyFill="1" applyAlignment="1">
      <alignment horizontal="center" vertical="center"/>
    </xf>
    <xf numFmtId="49" fontId="2" fillId="0" borderId="2" xfId="1" applyNumberFormat="1" applyFont="1" applyFill="1" applyBorder="1" applyAlignment="1">
      <alignment horizontal="right" textRotation="90" wrapText="1"/>
    </xf>
    <xf numFmtId="49" fontId="8" fillId="0" borderId="2" xfId="1" applyNumberFormat="1" applyFont="1" applyFill="1" applyBorder="1" applyAlignment="1">
      <alignment horizontal="right" textRotation="90" wrapText="1"/>
    </xf>
    <xf numFmtId="170" fontId="11" fillId="4" borderId="0" xfId="3" quotePrefix="1" applyNumberFormat="1" applyFont="1" applyFill="1" applyBorder="1" applyAlignment="1">
      <alignment horizontal="center" vertical="center"/>
    </xf>
    <xf numFmtId="170" fontId="3" fillId="4" borderId="0" xfId="3" quotePrefix="1" applyNumberFormat="1" applyFont="1" applyFill="1" applyBorder="1" applyAlignment="1">
      <alignment horizontal="center" vertical="center"/>
    </xf>
    <xf numFmtId="170" fontId="4" fillId="4" borderId="0" xfId="3" quotePrefix="1" applyNumberFormat="1" applyFont="1" applyFill="1" applyBorder="1" applyAlignment="1">
      <alignment horizontal="left" vertical="center"/>
    </xf>
    <xf numFmtId="41" fontId="2" fillId="3" borderId="5" xfId="2" applyNumberFormat="1" applyFont="1" applyFill="1" applyBorder="1" applyAlignment="1">
      <alignment horizontal="right" vertical="top" wrapText="1"/>
    </xf>
    <xf numFmtId="41" fontId="2" fillId="3" borderId="6" xfId="2" applyNumberFormat="1" applyFont="1" applyFill="1" applyBorder="1" applyAlignment="1">
      <alignment horizontal="right" vertical="top" wrapText="1"/>
    </xf>
    <xf numFmtId="41" fontId="4" fillId="3" borderId="5" xfId="2" applyNumberFormat="1" applyFont="1" applyFill="1" applyBorder="1" applyAlignment="1">
      <alignment horizontal="right" vertical="top" wrapText="1"/>
    </xf>
    <xf numFmtId="41" fontId="2" fillId="3" borderId="7" xfId="2" applyNumberFormat="1" applyFont="1" applyFill="1" applyBorder="1" applyAlignment="1">
      <alignment horizontal="right" vertical="top" wrapText="1"/>
    </xf>
    <xf numFmtId="41" fontId="4" fillId="3" borderId="7" xfId="2" applyNumberFormat="1" applyFont="1" applyFill="1" applyBorder="1" applyAlignment="1">
      <alignment horizontal="right" vertical="top" wrapText="1"/>
    </xf>
    <xf numFmtId="171" fontId="4" fillId="3" borderId="0" xfId="2" applyNumberFormat="1" applyFont="1" applyFill="1" applyBorder="1" applyAlignment="1">
      <alignment horizontal="right" vertical="top" wrapText="1"/>
    </xf>
    <xf numFmtId="171" fontId="4" fillId="3" borderId="7" xfId="2" applyNumberFormat="1" applyFont="1" applyFill="1" applyBorder="1" applyAlignment="1">
      <alignment horizontal="right" vertical="top" wrapText="1"/>
    </xf>
    <xf numFmtId="41" fontId="4" fillId="3" borderId="6" xfId="2" applyNumberFormat="1" applyFont="1" applyFill="1" applyBorder="1" applyAlignment="1">
      <alignment horizontal="right" vertical="top" wrapText="1"/>
    </xf>
    <xf numFmtId="41" fontId="2" fillId="2" borderId="5" xfId="2" applyNumberFormat="1" applyFont="1" applyFill="1" applyBorder="1" applyAlignment="1">
      <alignment horizontal="right" vertical="top" wrapText="1"/>
    </xf>
    <xf numFmtId="41" fontId="2" fillId="2" borderId="6" xfId="2" applyNumberFormat="1" applyFont="1" applyFill="1" applyBorder="1" applyAlignment="1">
      <alignment horizontal="right" vertical="top" wrapText="1"/>
    </xf>
    <xf numFmtId="41" fontId="2" fillId="2" borderId="8" xfId="2" applyNumberFormat="1" applyFont="1" applyFill="1" applyBorder="1" applyAlignment="1">
      <alignment horizontal="right" vertical="top" wrapText="1"/>
    </xf>
    <xf numFmtId="41" fontId="2" fillId="2" borderId="9" xfId="2" applyNumberFormat="1" applyFont="1" applyFill="1" applyBorder="1" applyAlignment="1">
      <alignment horizontal="right" vertical="top" wrapText="1"/>
    </xf>
    <xf numFmtId="41" fontId="2" fillId="2" borderId="10" xfId="2" applyNumberFormat="1" applyFont="1" applyFill="1" applyBorder="1" applyAlignment="1">
      <alignment horizontal="right" vertical="top" wrapText="1"/>
    </xf>
    <xf numFmtId="41" fontId="2" fillId="2" borderId="11" xfId="2" applyNumberFormat="1" applyFont="1" applyFill="1" applyBorder="1" applyAlignment="1">
      <alignment horizontal="right" vertical="top" wrapText="1"/>
    </xf>
    <xf numFmtId="41" fontId="4" fillId="2" borderId="5" xfId="2" applyNumberFormat="1" applyFont="1" applyFill="1" applyBorder="1" applyAlignment="1">
      <alignment horizontal="right" vertical="top" wrapText="1"/>
    </xf>
    <xf numFmtId="41" fontId="4" fillId="2" borderId="7" xfId="2" applyNumberFormat="1" applyFont="1" applyFill="1" applyBorder="1" applyAlignment="1">
      <alignment horizontal="right" vertical="top" wrapText="1"/>
    </xf>
    <xf numFmtId="171" fontId="2" fillId="0" borderId="0" xfId="2" applyNumberFormat="1" applyFont="1" applyFill="1" applyBorder="1" applyAlignment="1">
      <alignment horizontal="right" vertical="top" wrapText="1"/>
    </xf>
    <xf numFmtId="41" fontId="4" fillId="0" borderId="5" xfId="2" applyNumberFormat="1" applyFont="1" applyFill="1" applyBorder="1" applyAlignment="1">
      <alignment horizontal="right" vertical="top" wrapText="1"/>
    </xf>
    <xf numFmtId="171" fontId="2" fillId="0" borderId="6" xfId="2" applyNumberFormat="1" applyFont="1" applyFill="1" applyBorder="1" applyAlignment="1">
      <alignment horizontal="right" vertical="top" wrapText="1"/>
    </xf>
    <xf numFmtId="172" fontId="2" fillId="0" borderId="0" xfId="2" applyNumberFormat="1" applyFont="1" applyFill="1" applyBorder="1" applyAlignment="1">
      <alignment horizontal="right" vertical="top" wrapText="1"/>
    </xf>
    <xf numFmtId="41" fontId="4" fillId="2" borderId="6" xfId="2" applyNumberFormat="1" applyFont="1" applyFill="1" applyBorder="1" applyAlignment="1">
      <alignment horizontal="right" vertical="top" wrapText="1"/>
    </xf>
    <xf numFmtId="0" fontId="2" fillId="3" borderId="0" xfId="1" applyFont="1" applyFill="1" applyAlignment="1">
      <alignment horizontal="right" vertical="top"/>
    </xf>
    <xf numFmtId="0" fontId="2" fillId="3" borderId="5" xfId="1" applyFont="1" applyFill="1" applyBorder="1" applyAlignment="1">
      <alignment horizontal="right" vertical="top"/>
    </xf>
    <xf numFmtId="0" fontId="2" fillId="3" borderId="12" xfId="1" applyFont="1" applyFill="1" applyBorder="1" applyAlignment="1">
      <alignment horizontal="right" vertical="top"/>
    </xf>
    <xf numFmtId="41" fontId="2" fillId="3" borderId="0" xfId="1" applyNumberFormat="1" applyFont="1" applyFill="1" applyAlignment="1">
      <alignment horizontal="right" vertical="top"/>
    </xf>
    <xf numFmtId="41" fontId="2" fillId="3" borderId="10" xfId="1" applyNumberFormat="1" applyFont="1" applyFill="1" applyBorder="1" applyAlignment="1">
      <alignment horizontal="right" vertical="top"/>
    </xf>
    <xf numFmtId="41" fontId="2" fillId="3" borderId="7" xfId="1" applyNumberFormat="1" applyFont="1" applyFill="1" applyBorder="1" applyAlignment="1">
      <alignment horizontal="right" vertical="top"/>
    </xf>
    <xf numFmtId="41" fontId="2" fillId="3" borderId="13" xfId="1" applyNumberFormat="1" applyFont="1" applyFill="1" applyBorder="1" applyAlignment="1">
      <alignment horizontal="right" vertical="top"/>
    </xf>
    <xf numFmtId="41" fontId="4" fillId="3" borderId="12" xfId="1" applyNumberFormat="1" applyFont="1" applyFill="1" applyBorder="1" applyAlignment="1">
      <alignment horizontal="right" vertical="top" wrapText="1"/>
    </xf>
    <xf numFmtId="41" fontId="0" fillId="3" borderId="10" xfId="0" applyNumberFormat="1" applyFill="1" applyBorder="1"/>
    <xf numFmtId="41" fontId="2" fillId="3" borderId="0" xfId="1" applyNumberFormat="1" applyFont="1" applyFill="1" applyAlignment="1">
      <alignment horizontal="right" vertical="top" wrapText="1"/>
    </xf>
    <xf numFmtId="41" fontId="2" fillId="3" borderId="10" xfId="1" applyNumberFormat="1" applyFont="1" applyFill="1" applyBorder="1" applyAlignment="1">
      <alignment horizontal="right" vertical="top" wrapText="1"/>
    </xf>
    <xf numFmtId="41" fontId="2" fillId="3" borderId="14" xfId="1" applyNumberFormat="1" applyFont="1" applyFill="1" applyBorder="1" applyAlignment="1">
      <alignment horizontal="right" vertical="top" wrapText="1"/>
    </xf>
    <xf numFmtId="41" fontId="2" fillId="3" borderId="15" xfId="1" applyNumberFormat="1" applyFont="1" applyFill="1" applyBorder="1" applyAlignment="1">
      <alignment horizontal="right" vertical="top" wrapText="1"/>
    </xf>
    <xf numFmtId="41" fontId="4" fillId="3" borderId="16" xfId="1" applyNumberFormat="1" applyFont="1" applyFill="1" applyBorder="1" applyAlignment="1">
      <alignment horizontal="right" vertical="top" wrapText="1"/>
    </xf>
    <xf numFmtId="41" fontId="4" fillId="3" borderId="17" xfId="1" applyNumberFormat="1" applyFont="1" applyFill="1" applyBorder="1" applyAlignment="1">
      <alignment horizontal="right" vertical="top" wrapText="1"/>
    </xf>
    <xf numFmtId="0" fontId="2" fillId="0" borderId="0" xfId="1" applyFont="1" applyAlignment="1">
      <alignment horizontal="right" vertical="top"/>
    </xf>
    <xf numFmtId="41" fontId="2" fillId="2" borderId="0" xfId="1" applyNumberFormat="1" applyFont="1" applyFill="1" applyAlignment="1">
      <alignment horizontal="right" vertical="top"/>
    </xf>
    <xf numFmtId="41" fontId="2" fillId="2" borderId="9" xfId="1" applyNumberFormat="1" applyFont="1" applyFill="1" applyBorder="1" applyAlignment="1">
      <alignment horizontal="right" vertical="top"/>
    </xf>
    <xf numFmtId="41" fontId="2" fillId="2" borderId="13" xfId="1" applyNumberFormat="1" applyFont="1" applyFill="1" applyBorder="1" applyAlignment="1">
      <alignment horizontal="right" vertical="top"/>
    </xf>
    <xf numFmtId="41" fontId="4" fillId="2" borderId="18" xfId="1" applyNumberFormat="1" applyFont="1" applyFill="1" applyBorder="1" applyAlignment="1">
      <alignment horizontal="right" vertical="top" wrapText="1"/>
    </xf>
    <xf numFmtId="41" fontId="4" fillId="2" borderId="12" xfId="1" applyNumberFormat="1" applyFont="1" applyFill="1" applyBorder="1" applyAlignment="1">
      <alignment horizontal="right" vertical="top" wrapText="1"/>
    </xf>
    <xf numFmtId="41" fontId="2" fillId="2" borderId="0" xfId="1" applyNumberFormat="1" applyFont="1" applyFill="1" applyAlignment="1">
      <alignment horizontal="right" vertical="top" wrapText="1"/>
    </xf>
    <xf numFmtId="41" fontId="2" fillId="2" borderId="15" xfId="1" applyNumberFormat="1" applyFont="1" applyFill="1" applyBorder="1" applyAlignment="1">
      <alignment horizontal="right" vertical="top" wrapText="1"/>
    </xf>
    <xf numFmtId="41" fontId="4" fillId="2" borderId="17" xfId="1" applyNumberFormat="1" applyFont="1" applyFill="1" applyBorder="1" applyAlignment="1">
      <alignment horizontal="right" vertical="top" wrapText="1"/>
    </xf>
    <xf numFmtId="0" fontId="2" fillId="0" borderId="2" xfId="1" applyFont="1" applyBorder="1" applyAlignment="1">
      <alignment horizontal="right" textRotation="90" wrapText="1"/>
    </xf>
    <xf numFmtId="0" fontId="2" fillId="0" borderId="13" xfId="1" applyFont="1" applyBorder="1" applyAlignment="1">
      <alignment horizontal="right" textRotation="90" wrapText="1"/>
    </xf>
    <xf numFmtId="0" fontId="10" fillId="0" borderId="0" xfId="1" applyFont="1" applyFill="1" applyBorder="1" applyAlignment="1">
      <alignment horizontal="left" wrapText="1"/>
    </xf>
    <xf numFmtId="41" fontId="2" fillId="2" borderId="19" xfId="2" applyNumberFormat="1" applyFont="1" applyFill="1" applyBorder="1" applyAlignment="1">
      <alignment horizontal="right" vertical="top" wrapText="1"/>
    </xf>
  </cellXfs>
  <cellStyles count="6">
    <cellStyle name="Brdr_underl_overl_30%" xfId="5" xr:uid="{111A8535-76B5-46D4-B284-0E42D92CD9E8}"/>
    <cellStyle name="Komma" xfId="3" builtinId="3"/>
    <cellStyle name="Komma 2" xfId="2" xr:uid="{00000000-0005-0000-0000-000001000000}"/>
    <cellStyle name="Normal" xfId="1" xr:uid="{00000000-0005-0000-0000-000002000000}"/>
    <cellStyle name="Standaard" xfId="0" builtinId="0"/>
    <cellStyle name="Standaard_Tabellen jaarrekening 2010 v13_met retrievekoppelingen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43039-87B0-44D5-9DB0-FC70BC6AEE31}">
  <sheetPr>
    <pageSetUpPr fitToPage="1"/>
  </sheetPr>
  <dimension ref="A1:G49"/>
  <sheetViews>
    <sheetView showGridLines="0" zoomScaleNormal="100" workbookViewId="0">
      <selection activeCell="A2" sqref="A2"/>
    </sheetView>
  </sheetViews>
  <sheetFormatPr defaultColWidth="8.85546875" defaultRowHeight="15" x14ac:dyDescent="0.25"/>
  <cols>
    <col min="1" max="1" width="74.5703125" style="9" customWidth="1"/>
    <col min="2" max="2" width="17.42578125" style="8" customWidth="1"/>
    <col min="3" max="3" width="17.42578125" style="9" customWidth="1"/>
    <col min="4" max="4" width="8.85546875" style="22"/>
    <col min="5" max="5" width="48.5703125" style="22" bestFit="1" customWidth="1"/>
    <col min="6" max="6" width="8.85546875" style="22"/>
    <col min="7" max="7" width="0" style="22" hidden="1" customWidth="1"/>
    <col min="8" max="16384" width="8.85546875" style="22"/>
  </cols>
  <sheetData>
    <row r="1" spans="1:7" s="117" customFormat="1" ht="16.5" customHeight="1" x14ac:dyDescent="0.2">
      <c r="A1" s="133" t="s">
        <v>22</v>
      </c>
      <c r="B1" s="134"/>
      <c r="C1" s="135"/>
      <c r="G1" s="117">
        <v>1000000</v>
      </c>
    </row>
    <row r="2" spans="1:7" ht="30.6" customHeight="1" x14ac:dyDescent="0.25">
      <c r="A2" s="70" t="s">
        <v>23</v>
      </c>
      <c r="B2" s="81" t="s">
        <v>40</v>
      </c>
      <c r="C2" s="71" t="s">
        <v>41</v>
      </c>
    </row>
    <row r="3" spans="1:7" x14ac:dyDescent="0.25">
      <c r="A3" s="106" t="s">
        <v>42</v>
      </c>
      <c r="B3" s="83">
        <v>417.85109799999998</v>
      </c>
      <c r="C3" s="84">
        <v>428.48827199999999</v>
      </c>
      <c r="E3" s="63"/>
      <c r="F3" s="42"/>
    </row>
    <row r="4" spans="1:7" x14ac:dyDescent="0.25">
      <c r="A4" s="107" t="s">
        <v>43</v>
      </c>
      <c r="B4" s="85">
        <v>679.02054399999997</v>
      </c>
      <c r="C4" s="86">
        <v>556.48601900000006</v>
      </c>
      <c r="E4" s="63"/>
      <c r="F4" s="42"/>
    </row>
    <row r="5" spans="1:7" x14ac:dyDescent="0.25">
      <c r="A5" s="107" t="s">
        <v>44</v>
      </c>
      <c r="B5" s="85">
        <v>664.47117800000001</v>
      </c>
      <c r="C5" s="86">
        <v>2052.401781</v>
      </c>
      <c r="E5" s="63"/>
      <c r="F5" s="42"/>
      <c r="G5" s="42"/>
    </row>
    <row r="6" spans="1:7" x14ac:dyDescent="0.25">
      <c r="A6" s="35" t="s">
        <v>45</v>
      </c>
      <c r="B6" s="85">
        <v>78.697169000000002</v>
      </c>
      <c r="C6" s="86">
        <v>101.676322</v>
      </c>
      <c r="E6" s="63"/>
      <c r="F6" s="42"/>
      <c r="G6" s="42"/>
    </row>
    <row r="7" spans="1:7" x14ac:dyDescent="0.25">
      <c r="A7" s="35" t="s">
        <v>46</v>
      </c>
      <c r="B7" s="85">
        <v>25639.513247999999</v>
      </c>
      <c r="C7" s="86">
        <v>33549.559254</v>
      </c>
      <c r="E7" s="63"/>
      <c r="F7" s="42"/>
      <c r="G7" s="42"/>
    </row>
    <row r="8" spans="1:7" x14ac:dyDescent="0.25">
      <c r="A8" s="108" t="s">
        <v>47</v>
      </c>
      <c r="B8" s="85">
        <v>9911.6759380000003</v>
      </c>
      <c r="C8" s="86">
        <v>11573.887053</v>
      </c>
      <c r="E8" s="63"/>
      <c r="F8" s="42"/>
      <c r="G8" s="42"/>
    </row>
    <row r="9" spans="1:7" x14ac:dyDescent="0.25">
      <c r="A9" s="108" t="s">
        <v>48</v>
      </c>
      <c r="B9" s="85">
        <v>2000.1358789999999</v>
      </c>
      <c r="C9" s="86">
        <v>1951.983078</v>
      </c>
      <c r="E9" s="63"/>
      <c r="F9" s="42"/>
      <c r="G9" s="42"/>
    </row>
    <row r="10" spans="1:7" x14ac:dyDescent="0.25">
      <c r="A10" s="108" t="s">
        <v>49</v>
      </c>
      <c r="B10" s="85">
        <v>17171.175940000001</v>
      </c>
      <c r="C10" s="86">
        <v>15259.090287000001</v>
      </c>
      <c r="E10" s="63"/>
      <c r="F10" s="42"/>
      <c r="G10" s="42"/>
    </row>
    <row r="11" spans="1:7" x14ac:dyDescent="0.25">
      <c r="A11" s="108" t="s">
        <v>50</v>
      </c>
      <c r="B11" s="85">
        <v>5427.5596770000002</v>
      </c>
      <c r="C11" s="86">
        <v>6212.0568190000004</v>
      </c>
      <c r="E11" s="63"/>
      <c r="F11" s="42"/>
      <c r="G11" s="42"/>
    </row>
    <row r="12" spans="1:7" x14ac:dyDescent="0.25">
      <c r="A12" s="107" t="s">
        <v>51</v>
      </c>
      <c r="B12" s="85">
        <v>119.297988</v>
      </c>
      <c r="C12" s="86">
        <v>0</v>
      </c>
      <c r="E12" s="63"/>
      <c r="F12" s="42"/>
      <c r="G12" s="42"/>
    </row>
    <row r="13" spans="1:7" x14ac:dyDescent="0.25">
      <c r="A13" s="107" t="s">
        <v>52</v>
      </c>
      <c r="B13" s="85">
        <v>357.36234899999999</v>
      </c>
      <c r="C13" s="86">
        <v>417.45143999999999</v>
      </c>
      <c r="E13" s="63"/>
      <c r="F13" s="42"/>
      <c r="G13" s="42"/>
    </row>
    <row r="14" spans="1:7" x14ac:dyDescent="0.25">
      <c r="A14" s="107" t="s">
        <v>53</v>
      </c>
      <c r="B14" s="85">
        <v>827.53691400000002</v>
      </c>
      <c r="C14" s="86">
        <v>630.87446399999999</v>
      </c>
      <c r="E14" s="63"/>
      <c r="F14" s="42"/>
      <c r="G14" s="42"/>
    </row>
    <row r="15" spans="1:7" x14ac:dyDescent="0.25">
      <c r="A15" s="107" t="s">
        <v>54</v>
      </c>
      <c r="B15" s="87">
        <v>2245.034283</v>
      </c>
      <c r="C15" s="88">
        <v>2305.776292</v>
      </c>
      <c r="E15" s="63"/>
      <c r="F15" s="42"/>
      <c r="G15" s="42"/>
    </row>
    <row r="16" spans="1:7" x14ac:dyDescent="0.25">
      <c r="A16" s="109" t="s">
        <v>55</v>
      </c>
      <c r="B16" s="89">
        <v>65539.332204999999</v>
      </c>
      <c r="C16" s="90">
        <v>75039.731081000005</v>
      </c>
      <c r="E16" s="63"/>
      <c r="F16" s="42"/>
      <c r="G16" s="42"/>
    </row>
    <row r="17" spans="1:7" x14ac:dyDescent="0.25">
      <c r="A17" s="6"/>
      <c r="B17" s="91"/>
      <c r="C17" s="92"/>
      <c r="E17" s="63"/>
      <c r="F17" s="42"/>
      <c r="G17" s="42"/>
    </row>
    <row r="18" spans="1:7" x14ac:dyDescent="0.25">
      <c r="A18" s="107" t="s">
        <v>0</v>
      </c>
      <c r="B18" s="85">
        <v>23.972329999999999</v>
      </c>
      <c r="C18" s="86">
        <v>22.089153</v>
      </c>
      <c r="E18" s="63"/>
      <c r="F18" s="42"/>
      <c r="G18" s="42"/>
    </row>
    <row r="19" spans="1:7" x14ac:dyDescent="0.25">
      <c r="A19" s="107" t="s">
        <v>1</v>
      </c>
      <c r="B19" s="85">
        <v>1533.015723</v>
      </c>
      <c r="C19" s="86">
        <v>955.67153900000005</v>
      </c>
      <c r="E19" s="63"/>
      <c r="F19" s="42"/>
      <c r="G19" s="42"/>
    </row>
    <row r="20" spans="1:7" x14ac:dyDescent="0.25">
      <c r="A20" s="107" t="s">
        <v>19</v>
      </c>
      <c r="B20" s="85">
        <v>-921.62327900000003</v>
      </c>
      <c r="C20" s="86">
        <v>1461.331383</v>
      </c>
      <c r="E20" s="63"/>
      <c r="F20" s="42"/>
      <c r="G20" s="42"/>
    </row>
    <row r="21" spans="1:7" x14ac:dyDescent="0.25">
      <c r="A21" s="107" t="s">
        <v>56</v>
      </c>
      <c r="B21" s="85">
        <v>-167.730031</v>
      </c>
      <c r="C21" s="86">
        <v>-1054.5877230000001</v>
      </c>
      <c r="E21" s="63"/>
      <c r="F21" s="42"/>
      <c r="G21" s="42"/>
    </row>
    <row r="22" spans="1:7" x14ac:dyDescent="0.25">
      <c r="A22" s="107" t="s">
        <v>2</v>
      </c>
      <c r="B22" s="85">
        <v>5332.9137760000003</v>
      </c>
      <c r="C22" s="86">
        <v>5060.8011240000005</v>
      </c>
      <c r="E22" s="63"/>
      <c r="F22" s="42"/>
      <c r="G22" s="42"/>
    </row>
    <row r="23" spans="1:7" x14ac:dyDescent="0.25">
      <c r="A23" s="107" t="s">
        <v>17</v>
      </c>
      <c r="B23" s="87">
        <v>-78.642115000000004</v>
      </c>
      <c r="C23" s="88">
        <v>-82.703075999999996</v>
      </c>
      <c r="E23" s="63"/>
      <c r="F23" s="42"/>
      <c r="G23" s="42"/>
    </row>
    <row r="24" spans="1:7" x14ac:dyDescent="0.25">
      <c r="A24" s="109" t="s">
        <v>16</v>
      </c>
      <c r="B24" s="93">
        <v>5721.9064040000003</v>
      </c>
      <c r="C24" s="94">
        <v>6362.6023999999998</v>
      </c>
      <c r="E24" s="63"/>
      <c r="F24" s="42"/>
      <c r="G24" s="42"/>
    </row>
    <row r="25" spans="1:7" x14ac:dyDescent="0.25">
      <c r="A25" s="6"/>
      <c r="B25" s="91"/>
      <c r="C25" s="92"/>
      <c r="E25" s="63"/>
      <c r="F25" s="42"/>
      <c r="G25" s="42"/>
    </row>
    <row r="26" spans="1:7" x14ac:dyDescent="0.25">
      <c r="A26" s="107" t="s">
        <v>3</v>
      </c>
      <c r="B26" s="91">
        <v>1003.81</v>
      </c>
      <c r="C26" s="92">
        <v>1003.81</v>
      </c>
      <c r="E26" s="63"/>
      <c r="F26" s="42"/>
      <c r="G26" s="42"/>
    </row>
    <row r="27" spans="1:7" x14ac:dyDescent="0.25">
      <c r="A27" s="109" t="s">
        <v>57</v>
      </c>
      <c r="B27" s="95">
        <v>6725.7164039999998</v>
      </c>
      <c r="C27" s="96">
        <v>7366.4124000000002</v>
      </c>
      <c r="E27" s="63"/>
      <c r="F27" s="42"/>
      <c r="G27" s="42"/>
    </row>
    <row r="28" spans="1:7" x14ac:dyDescent="0.25">
      <c r="A28" s="6"/>
      <c r="B28" s="91"/>
      <c r="C28" s="92"/>
      <c r="E28" s="63"/>
      <c r="F28" s="42"/>
      <c r="G28" s="42"/>
    </row>
    <row r="29" spans="1:7" x14ac:dyDescent="0.25">
      <c r="A29" s="107" t="s">
        <v>58</v>
      </c>
      <c r="B29" s="97">
        <v>26.955431000000001</v>
      </c>
      <c r="C29" s="98">
        <v>18.313445999999999</v>
      </c>
      <c r="E29" s="63"/>
      <c r="F29" s="42"/>
      <c r="G29" s="42"/>
    </row>
    <row r="30" spans="1:7" x14ac:dyDescent="0.25">
      <c r="A30" s="109" t="s">
        <v>4</v>
      </c>
      <c r="B30" s="95">
        <v>6752.6718350000001</v>
      </c>
      <c r="C30" s="96">
        <v>7384.7258460000003</v>
      </c>
      <c r="E30" s="63"/>
      <c r="F30" s="42"/>
      <c r="G30" s="42"/>
    </row>
    <row r="31" spans="1:7" x14ac:dyDescent="0.25">
      <c r="A31" s="6"/>
      <c r="B31" s="91"/>
      <c r="C31" s="92"/>
      <c r="E31" s="63"/>
      <c r="F31" s="42"/>
      <c r="G31" s="42"/>
    </row>
    <row r="32" spans="1:7" x14ac:dyDescent="0.25">
      <c r="A32" s="107" t="s">
        <v>59</v>
      </c>
      <c r="B32" s="91">
        <v>1980.1476720000001</v>
      </c>
      <c r="C32" s="92">
        <v>992.02867500000002</v>
      </c>
      <c r="E32" s="63"/>
      <c r="F32" s="42"/>
      <c r="G32" s="42"/>
    </row>
    <row r="33" spans="1:7" x14ac:dyDescent="0.25">
      <c r="A33" s="107" t="s">
        <v>60</v>
      </c>
      <c r="B33" s="91">
        <v>29632.731100000001</v>
      </c>
      <c r="C33" s="92">
        <v>37797.212312000003</v>
      </c>
      <c r="E33" s="63"/>
      <c r="F33" s="42"/>
      <c r="G33" s="42"/>
    </row>
    <row r="34" spans="1:7" x14ac:dyDescent="0.25">
      <c r="A34" s="107" t="s">
        <v>61</v>
      </c>
      <c r="B34" s="91">
        <v>13006.569159000001</v>
      </c>
      <c r="C34" s="92">
        <v>14566.489133999999</v>
      </c>
      <c r="E34" s="63"/>
      <c r="F34" s="42"/>
      <c r="G34" s="42"/>
    </row>
    <row r="35" spans="1:7" x14ac:dyDescent="0.25">
      <c r="A35" s="119" t="s">
        <v>62</v>
      </c>
      <c r="B35" s="91">
        <v>2000.135882</v>
      </c>
      <c r="C35" s="92">
        <v>1951.98308</v>
      </c>
      <c r="E35" s="63"/>
      <c r="F35" s="42"/>
      <c r="G35" s="42"/>
    </row>
    <row r="36" spans="1:7" x14ac:dyDescent="0.25">
      <c r="A36" s="107" t="s">
        <v>63</v>
      </c>
      <c r="B36" s="91">
        <v>2741.5958730000002</v>
      </c>
      <c r="C36" s="92">
        <v>4012.927635</v>
      </c>
      <c r="E36" s="63"/>
      <c r="F36" s="42"/>
      <c r="G36" s="42"/>
    </row>
    <row r="37" spans="1:7" x14ac:dyDescent="0.25">
      <c r="A37" s="107" t="s">
        <v>64</v>
      </c>
      <c r="B37" s="91">
        <v>18.376601999999998</v>
      </c>
      <c r="C37" s="92">
        <v>23.623007000000001</v>
      </c>
      <c r="E37" s="63"/>
      <c r="F37" s="42"/>
      <c r="G37" s="42"/>
    </row>
    <row r="38" spans="1:7" x14ac:dyDescent="0.25">
      <c r="A38" s="107" t="s">
        <v>65</v>
      </c>
      <c r="B38" s="91">
        <v>213.928642</v>
      </c>
      <c r="C38" s="92">
        <v>191.62034199999999</v>
      </c>
      <c r="E38" s="63"/>
      <c r="F38" s="42"/>
      <c r="G38" s="42"/>
    </row>
    <row r="39" spans="1:7" x14ac:dyDescent="0.25">
      <c r="A39" s="107" t="s">
        <v>50</v>
      </c>
      <c r="B39" s="91">
        <v>5522.8912559999999</v>
      </c>
      <c r="C39" s="92">
        <v>759.41320099999996</v>
      </c>
      <c r="E39" s="63"/>
      <c r="F39" s="42"/>
      <c r="G39" s="42"/>
    </row>
    <row r="40" spans="1:7" x14ac:dyDescent="0.25">
      <c r="A40" s="108" t="s">
        <v>66</v>
      </c>
      <c r="B40" s="91">
        <v>0</v>
      </c>
      <c r="C40" s="92">
        <v>69.345177000000007</v>
      </c>
      <c r="E40" s="63"/>
      <c r="F40" s="42"/>
      <c r="G40" s="42"/>
    </row>
    <row r="41" spans="1:7" x14ac:dyDescent="0.25">
      <c r="A41" s="107" t="s">
        <v>67</v>
      </c>
      <c r="B41" s="91">
        <v>470.52155099999999</v>
      </c>
      <c r="C41" s="92">
        <v>572.66363799999999</v>
      </c>
      <c r="E41" s="63"/>
      <c r="F41" s="42"/>
      <c r="G41" s="42"/>
    </row>
    <row r="42" spans="1:7" x14ac:dyDescent="0.25">
      <c r="A42" s="107" t="s">
        <v>68</v>
      </c>
      <c r="B42" s="91">
        <v>2262.182542</v>
      </c>
      <c r="C42" s="92">
        <v>5741.2930020000003</v>
      </c>
      <c r="E42" s="63"/>
      <c r="F42" s="42"/>
      <c r="G42" s="42"/>
    </row>
    <row r="43" spans="1:7" x14ac:dyDescent="0.25">
      <c r="A43" s="107" t="s">
        <v>69</v>
      </c>
      <c r="B43" s="91">
        <v>937.57981700000005</v>
      </c>
      <c r="C43" s="92">
        <v>976.405708</v>
      </c>
      <c r="E43" s="63"/>
      <c r="F43" s="42"/>
      <c r="G43" s="42"/>
    </row>
    <row r="44" spans="1:7" x14ac:dyDescent="0.25">
      <c r="A44" s="109" t="s">
        <v>70</v>
      </c>
      <c r="B44" s="95">
        <v>58786.660090999998</v>
      </c>
      <c r="C44" s="96">
        <v>67655.004908000003</v>
      </c>
      <c r="D44" s="42"/>
      <c r="E44" s="63"/>
      <c r="F44" s="42"/>
      <c r="G44" s="42"/>
    </row>
    <row r="45" spans="1:7" x14ac:dyDescent="0.25">
      <c r="A45" s="6"/>
      <c r="B45" s="99"/>
      <c r="C45" s="100"/>
      <c r="E45" s="63"/>
      <c r="F45" s="42"/>
      <c r="G45" s="42"/>
    </row>
    <row r="46" spans="1:7" x14ac:dyDescent="0.25">
      <c r="A46" s="109" t="s">
        <v>18</v>
      </c>
      <c r="B46" s="101">
        <f>B44+B30</f>
        <v>65539.331925999999</v>
      </c>
      <c r="C46" s="102">
        <f>C44+C30</f>
        <v>75039.730754000004</v>
      </c>
      <c r="E46" s="63"/>
      <c r="F46" s="42"/>
    </row>
    <row r="47" spans="1:7" x14ac:dyDescent="0.25">
      <c r="A47" s="6"/>
      <c r="B47" s="10"/>
      <c r="C47" s="21"/>
    </row>
    <row r="48" spans="1:7" ht="29.25" customHeight="1" x14ac:dyDescent="0.25">
      <c r="A48" s="188"/>
      <c r="B48" s="188"/>
      <c r="C48" s="188"/>
      <c r="D48" s="188"/>
    </row>
    <row r="49" spans="3:3" x14ac:dyDescent="0.25">
      <c r="C49" s="8"/>
    </row>
  </sheetData>
  <mergeCells count="1">
    <mergeCell ref="A48:D48"/>
  </mergeCells>
  <pageMargins left="0.7" right="0.7" top="0.75" bottom="0.75" header="0.3" footer="0.3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4"/>
  <sheetViews>
    <sheetView showGridLines="0" zoomScaleNormal="100" workbookViewId="0">
      <selection activeCell="A2" sqref="A2"/>
    </sheetView>
  </sheetViews>
  <sheetFormatPr defaultRowHeight="15" x14ac:dyDescent="0.25"/>
  <cols>
    <col min="1" max="1" width="74.5703125" style="9" customWidth="1"/>
    <col min="2" max="2" width="17.42578125" style="8" customWidth="1"/>
    <col min="3" max="3" width="17.42578125" style="9" customWidth="1"/>
    <col min="5" max="5" width="48.5703125" bestFit="1" customWidth="1"/>
  </cols>
  <sheetData>
    <row r="1" spans="1:7" s="117" customFormat="1" ht="16.5" customHeight="1" x14ac:dyDescent="0.2">
      <c r="A1" s="133" t="s">
        <v>24</v>
      </c>
      <c r="B1" s="134"/>
      <c r="C1" s="135"/>
    </row>
    <row r="2" spans="1:7" s="22" customFormat="1" ht="25.5" x14ac:dyDescent="0.25">
      <c r="A2" s="70" t="s">
        <v>25</v>
      </c>
      <c r="B2" s="110" t="s">
        <v>38</v>
      </c>
      <c r="C2" s="110" t="s">
        <v>39</v>
      </c>
    </row>
    <row r="3" spans="1:7" x14ac:dyDescent="0.25">
      <c r="A3" s="35" t="s">
        <v>71</v>
      </c>
      <c r="B3" s="29">
        <v>6040.8387929999999</v>
      </c>
      <c r="C3" s="30">
        <v>5859.0457219999998</v>
      </c>
      <c r="E3" s="22"/>
      <c r="F3" s="22"/>
      <c r="G3" s="42"/>
    </row>
    <row r="4" spans="1:7" x14ac:dyDescent="0.25">
      <c r="A4" s="35" t="s">
        <v>72</v>
      </c>
      <c r="B4" s="29">
        <v>-3.8169819999999999</v>
      </c>
      <c r="C4" s="30">
        <v>16.448696000000002</v>
      </c>
      <c r="E4" s="22"/>
      <c r="F4" s="22"/>
      <c r="G4" s="42"/>
    </row>
    <row r="5" spans="1:7" x14ac:dyDescent="0.25">
      <c r="A5" s="120" t="s">
        <v>73</v>
      </c>
      <c r="B5" s="31">
        <v>6037.0218109999996</v>
      </c>
      <c r="C5" s="32">
        <v>5875.4944180000002</v>
      </c>
      <c r="E5" s="22"/>
      <c r="F5" s="22"/>
      <c r="G5" s="42"/>
    </row>
    <row r="6" spans="1:7" x14ac:dyDescent="0.25">
      <c r="A6" s="107" t="s">
        <v>74</v>
      </c>
      <c r="B6" s="29">
        <v>-113.655399</v>
      </c>
      <c r="C6" s="30">
        <v>-98.791062999999994</v>
      </c>
      <c r="E6" s="22"/>
      <c r="F6" s="22"/>
      <c r="G6" s="42"/>
    </row>
    <row r="7" spans="1:7" x14ac:dyDescent="0.25">
      <c r="A7" s="109" t="s">
        <v>75</v>
      </c>
      <c r="B7" s="31">
        <v>5923.3664120000003</v>
      </c>
      <c r="C7" s="32">
        <v>5776.7033570000003</v>
      </c>
      <c r="E7" s="22"/>
      <c r="F7" s="22"/>
      <c r="G7" s="42"/>
    </row>
    <row r="8" spans="1:7" x14ac:dyDescent="0.25">
      <c r="A8" s="5"/>
      <c r="B8" s="29"/>
      <c r="C8" s="30"/>
      <c r="E8" s="22"/>
      <c r="F8" s="22"/>
      <c r="G8" s="42"/>
    </row>
    <row r="9" spans="1:7" x14ac:dyDescent="0.25">
      <c r="A9" s="35" t="s">
        <v>76</v>
      </c>
      <c r="B9" s="29">
        <v>1732.432294</v>
      </c>
      <c r="C9" s="30">
        <v>1570.888539</v>
      </c>
      <c r="E9" s="22"/>
      <c r="F9" s="22"/>
      <c r="G9" s="42"/>
    </row>
    <row r="10" spans="1:7" x14ac:dyDescent="0.25">
      <c r="A10" s="35" t="s">
        <v>77</v>
      </c>
      <c r="B10" s="29">
        <v>-287.86578800000001</v>
      </c>
      <c r="C10" s="30">
        <v>489.98897599999998</v>
      </c>
      <c r="E10" s="22"/>
      <c r="F10" s="22"/>
      <c r="G10" s="42"/>
    </row>
    <row r="11" spans="1:7" x14ac:dyDescent="0.25">
      <c r="A11" s="35" t="s">
        <v>78</v>
      </c>
      <c r="B11" s="29">
        <v>37.983207999999998</v>
      </c>
      <c r="C11" s="30">
        <v>109.780601</v>
      </c>
      <c r="E11" s="22"/>
      <c r="F11" s="22"/>
      <c r="G11" s="42"/>
    </row>
    <row r="12" spans="1:7" x14ac:dyDescent="0.25">
      <c r="A12" s="107" t="s">
        <v>79</v>
      </c>
      <c r="B12" s="29">
        <v>-1943.0027970000001</v>
      </c>
      <c r="C12" s="30">
        <v>1635.9537969999999</v>
      </c>
      <c r="E12" s="22"/>
      <c r="F12" s="22"/>
      <c r="G12" s="42"/>
    </row>
    <row r="13" spans="1:7" s="22" customFormat="1" x14ac:dyDescent="0.25">
      <c r="A13" s="119" t="s">
        <v>80</v>
      </c>
      <c r="B13" s="29">
        <v>-351.34648900000002</v>
      </c>
      <c r="C13" s="30">
        <v>184.51746399999999</v>
      </c>
      <c r="G13" s="42"/>
    </row>
    <row r="14" spans="1:7" x14ac:dyDescent="0.25">
      <c r="A14" s="107" t="s">
        <v>81</v>
      </c>
      <c r="B14" s="29">
        <v>247.43520799999999</v>
      </c>
      <c r="C14" s="30">
        <v>203.523459</v>
      </c>
      <c r="E14" s="22"/>
      <c r="F14" s="22"/>
      <c r="G14" s="42"/>
    </row>
    <row r="15" spans="1:7" x14ac:dyDescent="0.25">
      <c r="A15" s="107" t="s">
        <v>82</v>
      </c>
      <c r="B15" s="29">
        <v>144.00727599999999</v>
      </c>
      <c r="C15" s="30">
        <v>55.513354</v>
      </c>
      <c r="E15" s="22"/>
      <c r="F15" s="22"/>
      <c r="G15" s="42"/>
    </row>
    <row r="16" spans="1:7" x14ac:dyDescent="0.25">
      <c r="A16" s="107" t="s">
        <v>83</v>
      </c>
      <c r="B16" s="29">
        <v>-2.5916769999999998</v>
      </c>
      <c r="C16" s="30">
        <v>8.7482670000000002</v>
      </c>
      <c r="E16" s="22"/>
      <c r="F16" s="22"/>
      <c r="G16" s="42"/>
    </row>
    <row r="17" spans="1:7" x14ac:dyDescent="0.25">
      <c r="A17" s="6" t="s">
        <v>5</v>
      </c>
      <c r="B17" s="31">
        <f>SUM(B9:B16)+B7</f>
        <v>5500.4176470000002</v>
      </c>
      <c r="C17" s="32">
        <f>SUM(C9:C16)+C7</f>
        <v>10035.617813999999</v>
      </c>
      <c r="E17" s="22"/>
      <c r="F17" s="22"/>
      <c r="G17" s="42"/>
    </row>
    <row r="18" spans="1:7" x14ac:dyDescent="0.25">
      <c r="A18" s="4"/>
      <c r="B18" s="29"/>
      <c r="C18" s="30"/>
      <c r="E18" s="22"/>
      <c r="F18" s="22"/>
      <c r="G18" s="42"/>
    </row>
    <row r="19" spans="1:7" x14ac:dyDescent="0.25">
      <c r="A19" s="107" t="s">
        <v>84</v>
      </c>
      <c r="B19" s="29">
        <v>-2983.817125</v>
      </c>
      <c r="C19" s="30">
        <v>-6846.1426739999997</v>
      </c>
      <c r="E19" s="22"/>
      <c r="F19" s="22"/>
      <c r="G19" s="42"/>
    </row>
    <row r="20" spans="1:7" x14ac:dyDescent="0.25">
      <c r="A20" s="107" t="s">
        <v>85</v>
      </c>
      <c r="B20" s="45">
        <v>64.383915000000002</v>
      </c>
      <c r="C20" s="65">
        <v>29.250814999999999</v>
      </c>
      <c r="E20" s="22"/>
      <c r="F20" s="22"/>
      <c r="G20" s="42"/>
    </row>
    <row r="21" spans="1:7" x14ac:dyDescent="0.25">
      <c r="A21" s="6" t="s">
        <v>6</v>
      </c>
      <c r="B21" s="50">
        <f>SUM(B19:B20)</f>
        <v>-2919.4332100000001</v>
      </c>
      <c r="C21" s="82">
        <f>SUM(C19:C20)</f>
        <v>-6816.8918589999994</v>
      </c>
      <c r="E21" s="22"/>
      <c r="F21" s="22"/>
      <c r="G21" s="42"/>
    </row>
    <row r="22" spans="1:7" x14ac:dyDescent="0.25">
      <c r="A22" s="4"/>
      <c r="B22" s="29"/>
      <c r="C22" s="30"/>
      <c r="E22" s="22"/>
      <c r="F22" s="22"/>
      <c r="G22" s="42"/>
    </row>
    <row r="23" spans="1:7" s="22" customFormat="1" x14ac:dyDescent="0.25">
      <c r="A23" s="119" t="s">
        <v>86</v>
      </c>
      <c r="B23" s="29">
        <v>351.34649100000001</v>
      </c>
      <c r="C23" s="30">
        <v>-184.51746399999999</v>
      </c>
      <c r="G23" s="42"/>
    </row>
    <row r="24" spans="1:7" x14ac:dyDescent="0.25">
      <c r="A24" s="107" t="s">
        <v>87</v>
      </c>
      <c r="B24" s="29">
        <v>-779.02549099999999</v>
      </c>
      <c r="C24" s="30">
        <v>-725.05119999999999</v>
      </c>
      <c r="E24" s="22"/>
      <c r="F24" s="22"/>
      <c r="G24" s="42"/>
    </row>
    <row r="25" spans="1:7" x14ac:dyDescent="0.25">
      <c r="A25" s="116" t="s">
        <v>88</v>
      </c>
      <c r="B25" s="29">
        <v>-3.5796640000000002</v>
      </c>
      <c r="C25" s="30">
        <v>-4.1307679999999998</v>
      </c>
      <c r="E25" s="22"/>
      <c r="F25" s="22"/>
      <c r="G25" s="42"/>
    </row>
    <row r="26" spans="1:7" x14ac:dyDescent="0.25">
      <c r="A26" s="107" t="s">
        <v>89</v>
      </c>
      <c r="B26" s="29">
        <v>-589.43247399999996</v>
      </c>
      <c r="C26" s="30">
        <v>-526.304215</v>
      </c>
      <c r="E26" s="22"/>
      <c r="F26" s="22"/>
      <c r="G26" s="42"/>
    </row>
    <row r="27" spans="1:7" x14ac:dyDescent="0.25">
      <c r="A27" s="107" t="s">
        <v>90</v>
      </c>
      <c r="B27" s="29">
        <v>-94.868774000000002</v>
      </c>
      <c r="C27" s="30">
        <v>-22.467625999999999</v>
      </c>
      <c r="E27" s="22"/>
      <c r="F27" s="22"/>
      <c r="G27" s="42"/>
    </row>
    <row r="28" spans="1:7" x14ac:dyDescent="0.25">
      <c r="A28" s="107" t="s">
        <v>91</v>
      </c>
      <c r="B28" s="29">
        <v>-447.06852400000002</v>
      </c>
      <c r="C28" s="30">
        <v>-361.578326</v>
      </c>
      <c r="E28" s="22"/>
      <c r="F28" s="22"/>
      <c r="G28" s="42"/>
    </row>
    <row r="29" spans="1:7" x14ac:dyDescent="0.25">
      <c r="A29" s="121" t="s">
        <v>92</v>
      </c>
      <c r="B29" s="29">
        <v>-89.764105000000001</v>
      </c>
      <c r="C29" s="30">
        <v>-185.88851399999999</v>
      </c>
      <c r="E29" s="22"/>
      <c r="F29" s="22"/>
      <c r="G29" s="42"/>
    </row>
    <row r="30" spans="1:7" x14ac:dyDescent="0.25">
      <c r="A30" s="6" t="s">
        <v>7</v>
      </c>
      <c r="B30" s="31">
        <f>SUM(B23:B29)</f>
        <v>-1652.3925409999999</v>
      </c>
      <c r="C30" s="32">
        <f>SUM(C23:C29)</f>
        <v>-2009.9381130000002</v>
      </c>
      <c r="E30" s="22"/>
      <c r="F30" s="22"/>
      <c r="G30" s="42"/>
    </row>
    <row r="31" spans="1:7" x14ac:dyDescent="0.25">
      <c r="A31" s="5"/>
      <c r="B31" s="29"/>
      <c r="C31" s="30"/>
      <c r="E31" s="22"/>
      <c r="F31" s="22"/>
      <c r="G31" s="42"/>
    </row>
    <row r="32" spans="1:7" x14ac:dyDescent="0.25">
      <c r="A32" s="76" t="s">
        <v>32</v>
      </c>
      <c r="B32" s="31">
        <f>B17+B21+B30</f>
        <v>928.59189600000013</v>
      </c>
      <c r="C32" s="32">
        <f>C17+C21+C30</f>
        <v>1208.7878419999997</v>
      </c>
      <c r="E32" s="22"/>
      <c r="F32" s="22"/>
      <c r="G32" s="42"/>
    </row>
    <row r="33" spans="1:7" x14ac:dyDescent="0.25">
      <c r="A33" s="77"/>
      <c r="B33" s="29"/>
      <c r="C33" s="30"/>
      <c r="E33" s="22"/>
      <c r="F33" s="22"/>
      <c r="G33" s="42"/>
    </row>
    <row r="34" spans="1:7" x14ac:dyDescent="0.25">
      <c r="A34" s="122" t="s">
        <v>93</v>
      </c>
      <c r="B34" s="29">
        <v>-203.77837500000001</v>
      </c>
      <c r="C34" s="30">
        <v>-270.20456000000001</v>
      </c>
      <c r="E34" s="22"/>
      <c r="F34" s="22"/>
      <c r="G34" s="42"/>
    </row>
    <row r="35" spans="1:7" s="22" customFormat="1" x14ac:dyDescent="0.25">
      <c r="A35" s="79" t="s">
        <v>31</v>
      </c>
      <c r="B35" s="31">
        <f>B32+B34</f>
        <v>724.81352100000015</v>
      </c>
      <c r="C35" s="32">
        <f>C32+C34</f>
        <v>938.58328199999971</v>
      </c>
      <c r="G35" s="42"/>
    </row>
    <row r="36" spans="1:7" x14ac:dyDescent="0.25">
      <c r="A36" s="78"/>
      <c r="B36" s="29"/>
      <c r="C36" s="30"/>
      <c r="E36" s="22"/>
      <c r="F36" s="22"/>
      <c r="G36" s="42"/>
    </row>
    <row r="37" spans="1:7" x14ac:dyDescent="0.25">
      <c r="A37" s="76" t="s">
        <v>8</v>
      </c>
      <c r="B37" s="29"/>
      <c r="C37" s="30"/>
      <c r="E37" s="22"/>
      <c r="F37" s="22"/>
      <c r="G37" s="42"/>
    </row>
    <row r="38" spans="1:7" x14ac:dyDescent="0.25">
      <c r="A38" s="78" t="s">
        <v>94</v>
      </c>
      <c r="B38" s="46">
        <v>-7.9771089999999996</v>
      </c>
      <c r="C38" s="68">
        <v>-3.0801240000000001</v>
      </c>
      <c r="E38" s="22"/>
      <c r="F38" s="22"/>
      <c r="G38" s="42"/>
    </row>
    <row r="39" spans="1:7" x14ac:dyDescent="0.25">
      <c r="A39" s="76"/>
      <c r="B39" s="29"/>
      <c r="C39" s="30"/>
      <c r="E39" s="22"/>
      <c r="F39" s="22"/>
      <c r="G39" s="42"/>
    </row>
    <row r="40" spans="1:7" x14ac:dyDescent="0.25">
      <c r="A40" s="123" t="s">
        <v>95</v>
      </c>
      <c r="B40" s="29">
        <v>684.66562999999996</v>
      </c>
      <c r="C40" s="30">
        <v>893.53840600000001</v>
      </c>
      <c r="E40" s="22"/>
      <c r="F40" s="22"/>
      <c r="G40" s="42"/>
    </row>
    <row r="41" spans="1:7" x14ac:dyDescent="0.25">
      <c r="A41" s="124" t="s">
        <v>96</v>
      </c>
      <c r="B41" s="45">
        <v>48.125</v>
      </c>
      <c r="C41" s="65">
        <v>48.125</v>
      </c>
      <c r="E41" s="22"/>
      <c r="F41" s="22"/>
    </row>
    <row r="42" spans="1:7" x14ac:dyDescent="0.25">
      <c r="A42" s="80" t="s">
        <v>33</v>
      </c>
      <c r="B42" s="33">
        <f>SUM(B40:B41)</f>
        <v>732.79062999999996</v>
      </c>
      <c r="C42" s="34">
        <f>SUM(C40:C41)</f>
        <v>941.66340600000001</v>
      </c>
      <c r="E42" s="22"/>
      <c r="F42" s="22"/>
    </row>
    <row r="43" spans="1:7" x14ac:dyDescent="0.25">
      <c r="A43" s="6"/>
      <c r="B43" s="10"/>
      <c r="C43" s="21"/>
      <c r="E43" s="22"/>
      <c r="F43" s="22"/>
    </row>
    <row r="44" spans="1:7" x14ac:dyDescent="0.25">
      <c r="A44" s="188"/>
      <c r="B44" s="188"/>
      <c r="C44" s="188"/>
      <c r="D44" s="188"/>
      <c r="E44" s="22"/>
    </row>
  </sheetData>
  <mergeCells count="1">
    <mergeCell ref="A44:D44"/>
  </mergeCells>
  <pageMargins left="0.7" right="0.7" top="0.75" bottom="0.75" header="0.3" footer="0.3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27"/>
  <sheetViews>
    <sheetView showGridLines="0" zoomScaleNormal="100" zoomScaleSheetLayoutView="85" workbookViewId="0">
      <pane xSplit="1" ySplit="2" topLeftCell="B3" activePane="bottomRight" state="frozen"/>
      <selection activeCell="B7" sqref="B7"/>
      <selection pane="topRight" activeCell="B7" sqref="B7"/>
      <selection pane="bottomLeft" activeCell="B7" sqref="B7"/>
      <selection pane="bottomRight" activeCell="P11" sqref="P11"/>
    </sheetView>
  </sheetViews>
  <sheetFormatPr defaultRowHeight="15" x14ac:dyDescent="0.25"/>
  <cols>
    <col min="1" max="1" width="43.5703125" customWidth="1"/>
    <col min="2" max="2" width="4.140625" bestFit="1" customWidth="1"/>
    <col min="3" max="3" width="6.7109375" bestFit="1" customWidth="1"/>
    <col min="4" max="4" width="6.7109375" style="22" bestFit="1" customWidth="1"/>
    <col min="5" max="5" width="10.5703125" bestFit="1" customWidth="1"/>
    <col min="6" max="6" width="6.7109375" bestFit="1" customWidth="1"/>
    <col min="7" max="7" width="4.140625" style="22" bestFit="1" customWidth="1"/>
    <col min="8" max="8" width="8.140625" bestFit="1" customWidth="1"/>
    <col min="9" max="9" width="6.7109375" bestFit="1" customWidth="1"/>
    <col min="10" max="10" width="5.7109375" style="22" bestFit="1" customWidth="1"/>
    <col min="11" max="11" width="6.7109375" style="27" bestFit="1" customWidth="1"/>
    <col min="12" max="12" width="6.5703125" bestFit="1" customWidth="1"/>
  </cols>
  <sheetData>
    <row r="1" spans="1:13" s="117" customFormat="1" ht="16.5" customHeight="1" x14ac:dyDescent="0.2">
      <c r="A1" s="133" t="s">
        <v>26</v>
      </c>
      <c r="B1" s="138"/>
      <c r="C1" s="139"/>
      <c r="D1" s="140"/>
      <c r="E1" s="138"/>
      <c r="F1" s="139"/>
      <c r="G1" s="140"/>
      <c r="H1" s="138"/>
      <c r="I1" s="139"/>
      <c r="J1" s="140"/>
      <c r="K1" s="138"/>
    </row>
    <row r="2" spans="1:13" ht="78.75" customHeight="1" x14ac:dyDescent="0.25">
      <c r="A2" s="18" t="s">
        <v>23</v>
      </c>
      <c r="B2" s="136" t="s">
        <v>0</v>
      </c>
      <c r="C2" s="136" t="s">
        <v>1</v>
      </c>
      <c r="D2" s="136" t="s">
        <v>19</v>
      </c>
      <c r="E2" s="136" t="s">
        <v>20</v>
      </c>
      <c r="F2" s="136" t="s">
        <v>2</v>
      </c>
      <c r="G2" s="136" t="s">
        <v>17</v>
      </c>
      <c r="H2" s="137" t="s">
        <v>16</v>
      </c>
      <c r="I2" s="136" t="s">
        <v>3</v>
      </c>
      <c r="J2" s="136" t="s">
        <v>21</v>
      </c>
      <c r="K2" s="137" t="s">
        <v>4</v>
      </c>
      <c r="L2" s="22"/>
    </row>
    <row r="3" spans="1:13" s="28" customFormat="1" x14ac:dyDescent="0.25">
      <c r="A3" s="111" t="s">
        <v>97</v>
      </c>
      <c r="B3" s="44">
        <v>22.56</v>
      </c>
      <c r="C3" s="44">
        <v>976.042417</v>
      </c>
      <c r="D3" s="44">
        <v>1136.796</v>
      </c>
      <c r="E3" s="44">
        <v>-1252.9059410000002</v>
      </c>
      <c r="F3" s="44">
        <v>4508.8657389999998</v>
      </c>
      <c r="G3" s="44">
        <v>-82.236551000000006</v>
      </c>
      <c r="H3" s="44">
        <v>5309.1216639999993</v>
      </c>
      <c r="I3" s="44">
        <v>1003.81</v>
      </c>
      <c r="J3" s="44">
        <v>0.25079300000000004</v>
      </c>
      <c r="K3" s="44">
        <v>6313.1824569999999</v>
      </c>
      <c r="M3" s="53"/>
    </row>
    <row r="4" spans="1:13" x14ac:dyDescent="0.25">
      <c r="A4" s="35" t="s">
        <v>31</v>
      </c>
      <c r="B4" s="2">
        <v>0</v>
      </c>
      <c r="C4" s="2">
        <v>0</v>
      </c>
      <c r="D4" s="2">
        <v>0</v>
      </c>
      <c r="E4" s="2">
        <v>0</v>
      </c>
      <c r="F4" s="2">
        <v>941.66186000000005</v>
      </c>
      <c r="G4" s="2">
        <v>0</v>
      </c>
      <c r="H4" s="2">
        <v>941.66186000000005</v>
      </c>
      <c r="I4" s="2">
        <v>0</v>
      </c>
      <c r="J4" s="2">
        <v>-3.0321099999999994</v>
      </c>
      <c r="K4" s="2">
        <v>938.62975000000006</v>
      </c>
      <c r="L4" s="22"/>
      <c r="M4" s="53"/>
    </row>
    <row r="5" spans="1:13" x14ac:dyDescent="0.25">
      <c r="A5" s="35" t="s">
        <v>98</v>
      </c>
      <c r="B5" s="2">
        <v>0</v>
      </c>
      <c r="C5" s="2">
        <v>0</v>
      </c>
      <c r="D5" s="2">
        <v>324.53537499999993</v>
      </c>
      <c r="E5" s="2">
        <v>198.31821799999997</v>
      </c>
      <c r="F5" s="2">
        <v>0</v>
      </c>
      <c r="G5" s="2">
        <v>0</v>
      </c>
      <c r="H5" s="2">
        <v>522.85359299999993</v>
      </c>
      <c r="I5" s="2">
        <v>0</v>
      </c>
      <c r="J5" s="2">
        <v>0</v>
      </c>
      <c r="K5" s="2">
        <v>522.85359299999993</v>
      </c>
      <c r="L5" s="22"/>
      <c r="M5" s="53"/>
    </row>
    <row r="6" spans="1:13" s="27" customFormat="1" x14ac:dyDescent="0.25">
      <c r="A6" s="109" t="s">
        <v>99</v>
      </c>
      <c r="B6" s="12">
        <v>0</v>
      </c>
      <c r="C6" s="12">
        <v>0</v>
      </c>
      <c r="D6" s="12">
        <v>324.53537499999993</v>
      </c>
      <c r="E6" s="12">
        <v>198.31821799999997</v>
      </c>
      <c r="F6" s="12">
        <v>941.66186000000005</v>
      </c>
      <c r="G6" s="12">
        <v>0</v>
      </c>
      <c r="H6" s="12">
        <v>1464.515453</v>
      </c>
      <c r="I6" s="12">
        <v>0</v>
      </c>
      <c r="J6" s="12">
        <v>-3.0321099999999994</v>
      </c>
      <c r="K6" s="12">
        <v>1461.4833429999999</v>
      </c>
      <c r="M6" s="53"/>
    </row>
    <row r="7" spans="1:13" x14ac:dyDescent="0.25">
      <c r="B7" s="2"/>
      <c r="C7" s="2"/>
      <c r="D7" s="2"/>
      <c r="E7" s="2"/>
      <c r="F7" s="2"/>
      <c r="G7" s="2"/>
      <c r="H7" s="11"/>
      <c r="I7" s="44"/>
      <c r="J7" s="44"/>
      <c r="K7" s="44"/>
      <c r="L7" s="22"/>
      <c r="M7" s="53"/>
    </row>
    <row r="8" spans="1:13" s="22" customFormat="1" ht="15.75" customHeight="1" x14ac:dyDescent="0.25">
      <c r="A8" s="125" t="s">
        <v>100</v>
      </c>
      <c r="B8" s="2">
        <v>0</v>
      </c>
      <c r="C8" s="2">
        <v>0</v>
      </c>
      <c r="D8" s="2">
        <v>0</v>
      </c>
      <c r="E8" s="2">
        <v>0</v>
      </c>
      <c r="F8" s="2">
        <v>-285.04229299999997</v>
      </c>
      <c r="G8" s="2">
        <v>0</v>
      </c>
      <c r="H8" s="2">
        <v>-285.04229299999997</v>
      </c>
      <c r="I8" s="2">
        <v>0</v>
      </c>
      <c r="J8" s="2">
        <v>0</v>
      </c>
      <c r="K8" s="2">
        <v>-284.99229299999996</v>
      </c>
      <c r="M8" s="53"/>
    </row>
    <row r="9" spans="1:13" s="22" customFormat="1" ht="15.75" customHeight="1" x14ac:dyDescent="0.25">
      <c r="A9" s="125" t="s">
        <v>101</v>
      </c>
      <c r="B9" s="2">
        <v>0</v>
      </c>
      <c r="C9" s="2">
        <v>0</v>
      </c>
      <c r="D9" s="2">
        <v>0</v>
      </c>
      <c r="E9" s="2">
        <v>0</v>
      </c>
      <c r="F9" s="2">
        <v>-48.125</v>
      </c>
      <c r="G9" s="2">
        <v>0</v>
      </c>
      <c r="H9" s="2">
        <v>-48.125</v>
      </c>
      <c r="I9" s="2">
        <v>0</v>
      </c>
      <c r="J9" s="2">
        <v>0</v>
      </c>
      <c r="K9" s="2">
        <v>-48.125</v>
      </c>
      <c r="M9" s="53"/>
    </row>
    <row r="10" spans="1:13" s="22" customFormat="1" ht="15.75" customHeight="1" x14ac:dyDescent="0.25">
      <c r="A10" s="125" t="s">
        <v>102</v>
      </c>
      <c r="B10" s="2">
        <v>0</v>
      </c>
      <c r="C10" s="2">
        <v>0</v>
      </c>
      <c r="D10" s="2">
        <v>0</v>
      </c>
      <c r="E10" s="2">
        <v>0</v>
      </c>
      <c r="F10" s="2">
        <v>-0.537416</v>
      </c>
      <c r="G10" s="2">
        <v>-78.122330000000005</v>
      </c>
      <c r="H10" s="2">
        <v>-78.659745999999998</v>
      </c>
      <c r="I10" s="2">
        <v>0</v>
      </c>
      <c r="J10" s="2">
        <v>0</v>
      </c>
      <c r="K10" s="2">
        <v>-78.659745999999998</v>
      </c>
      <c r="M10" s="53"/>
    </row>
    <row r="11" spans="1:13" s="22" customFormat="1" ht="15.75" customHeight="1" x14ac:dyDescent="0.25">
      <c r="A11" s="125" t="s">
        <v>103</v>
      </c>
      <c r="B11" s="128">
        <v>0</v>
      </c>
      <c r="C11" s="2">
        <v>-20.370878000000001</v>
      </c>
      <c r="D11" s="2">
        <v>0</v>
      </c>
      <c r="E11" s="2">
        <v>0</v>
      </c>
      <c r="F11" s="2">
        <v>-56.814077999999995</v>
      </c>
      <c r="G11" s="2">
        <v>77.655804000000003</v>
      </c>
      <c r="H11" s="2">
        <v>0</v>
      </c>
      <c r="I11" s="2">
        <v>0</v>
      </c>
      <c r="J11" s="2">
        <v>22.077956</v>
      </c>
      <c r="K11" s="2">
        <v>22.077956</v>
      </c>
      <c r="M11" s="53"/>
    </row>
    <row r="12" spans="1:13" s="22" customFormat="1" ht="15.75" customHeight="1" x14ac:dyDescent="0.25">
      <c r="A12" s="125" t="s">
        <v>104</v>
      </c>
      <c r="B12" s="2">
        <v>0</v>
      </c>
      <c r="C12" s="2">
        <v>0</v>
      </c>
      <c r="D12" s="2">
        <v>0</v>
      </c>
      <c r="E12" s="2">
        <v>0</v>
      </c>
      <c r="F12" s="2">
        <v>0.79230399999948986</v>
      </c>
      <c r="G12" s="2">
        <v>0</v>
      </c>
      <c r="H12" s="2">
        <v>0.79230399999948986</v>
      </c>
      <c r="I12" s="2">
        <v>0</v>
      </c>
      <c r="J12" s="2">
        <v>-0.98319400000000079</v>
      </c>
      <c r="K12" s="2">
        <v>0</v>
      </c>
      <c r="M12" s="53"/>
    </row>
    <row r="13" spans="1:13" s="22" customFormat="1" ht="15.75" thickBot="1" x14ac:dyDescent="0.3">
      <c r="B13" s="2"/>
      <c r="C13" s="2"/>
      <c r="D13" s="2"/>
      <c r="E13" s="2"/>
      <c r="F13" s="2"/>
      <c r="G13" s="2"/>
      <c r="H13" s="44"/>
      <c r="I13" s="44"/>
      <c r="J13" s="44"/>
      <c r="K13" s="44"/>
      <c r="M13" s="53"/>
    </row>
    <row r="14" spans="1:13" ht="15.75" thickTop="1" x14ac:dyDescent="0.25">
      <c r="A14" s="126" t="s">
        <v>105</v>
      </c>
      <c r="B14" s="17">
        <v>22.089153999999997</v>
      </c>
      <c r="C14" s="17">
        <f t="shared" ref="C14:H14" si="0">SUM(C8:C13)+C6+C3</f>
        <v>955.67153900000005</v>
      </c>
      <c r="D14" s="17">
        <f t="shared" si="0"/>
        <v>1461.331375</v>
      </c>
      <c r="E14" s="17">
        <f t="shared" si="0"/>
        <v>-1054.5877230000003</v>
      </c>
      <c r="F14" s="17">
        <f t="shared" si="0"/>
        <v>5060.8011159999996</v>
      </c>
      <c r="G14" s="17">
        <f t="shared" si="0"/>
        <v>-82.703077000000008</v>
      </c>
      <c r="H14" s="17">
        <f t="shared" si="0"/>
        <v>6362.6023819999991</v>
      </c>
      <c r="I14" s="17">
        <v>1004</v>
      </c>
      <c r="J14" s="17">
        <f>SUM(J8:J13)+J6+J3</f>
        <v>18.313445000000002</v>
      </c>
      <c r="K14" s="17">
        <f>SUM(K8:K13)+K6+K3</f>
        <v>7384.9667169999993</v>
      </c>
      <c r="L14" s="22"/>
      <c r="M14" s="53"/>
    </row>
    <row r="15" spans="1:13" s="22" customFormat="1" x14ac:dyDescent="0.25">
      <c r="A15" s="69"/>
      <c r="B15" s="11"/>
      <c r="C15" s="11"/>
      <c r="D15" s="11"/>
      <c r="E15" s="11"/>
      <c r="F15" s="11"/>
      <c r="G15" s="11"/>
      <c r="H15" s="11"/>
      <c r="I15" s="11"/>
      <c r="J15" s="11"/>
      <c r="K15" s="11"/>
      <c r="M15" s="53"/>
    </row>
    <row r="16" spans="1:13" x14ac:dyDescent="0.25">
      <c r="A16" s="111" t="s">
        <v>106</v>
      </c>
      <c r="B16" s="48">
        <v>22.089153</v>
      </c>
      <c r="C16" s="48">
        <v>955.67154000000005</v>
      </c>
      <c r="D16" s="48">
        <v>1461.3313829999997</v>
      </c>
      <c r="E16" s="48">
        <v>-1054.5877230000001</v>
      </c>
      <c r="F16" s="48">
        <v>5060.8821790000002</v>
      </c>
      <c r="G16" s="48">
        <v>-82.703075999999996</v>
      </c>
      <c r="H16" s="48">
        <v>6362.6834560000007</v>
      </c>
      <c r="I16" s="48">
        <v>1003.81</v>
      </c>
      <c r="J16" s="48">
        <v>18.149290000000001</v>
      </c>
      <c r="K16" s="48">
        <v>7384.6427460000004</v>
      </c>
    </row>
    <row r="17" spans="1:11" x14ac:dyDescent="0.25">
      <c r="A17" s="35" t="s">
        <v>31</v>
      </c>
      <c r="B17" s="36">
        <v>0</v>
      </c>
      <c r="C17" s="36">
        <v>0</v>
      </c>
      <c r="D17" s="36">
        <v>0</v>
      </c>
      <c r="E17" s="36">
        <v>0</v>
      </c>
      <c r="F17" s="36">
        <v>732.78887099999997</v>
      </c>
      <c r="G17" s="36">
        <v>0</v>
      </c>
      <c r="H17" s="36">
        <v>732.78887099999997</v>
      </c>
      <c r="I17" s="36">
        <v>0</v>
      </c>
      <c r="J17" s="36">
        <v>-7.9771090000000004</v>
      </c>
      <c r="K17" s="36">
        <v>724.81176199999993</v>
      </c>
    </row>
    <row r="18" spans="1:11" x14ac:dyDescent="0.25">
      <c r="A18" s="35" t="s">
        <v>98</v>
      </c>
      <c r="B18" s="36">
        <v>0</v>
      </c>
      <c r="C18" s="36">
        <v>0</v>
      </c>
      <c r="D18" s="36">
        <v>-2382.9546650000002</v>
      </c>
      <c r="E18" s="36">
        <v>886.85769199999993</v>
      </c>
      <c r="F18" s="36">
        <v>0</v>
      </c>
      <c r="G18" s="36">
        <v>0</v>
      </c>
      <c r="H18" s="36">
        <v>-1496.0969730000002</v>
      </c>
      <c r="I18" s="36">
        <v>0</v>
      </c>
      <c r="J18" s="36">
        <v>0</v>
      </c>
      <c r="K18" s="36">
        <v>-1496.0969730000002</v>
      </c>
    </row>
    <row r="19" spans="1:11" x14ac:dyDescent="0.25">
      <c r="A19" s="109" t="s">
        <v>99</v>
      </c>
      <c r="B19" s="37">
        <v>0</v>
      </c>
      <c r="C19" s="37">
        <v>0</v>
      </c>
      <c r="D19" s="37">
        <v>-2382.9546650000002</v>
      </c>
      <c r="E19" s="37">
        <v>886.85769199999993</v>
      </c>
      <c r="F19" s="37">
        <v>732.78887099999997</v>
      </c>
      <c r="G19" s="37">
        <v>0</v>
      </c>
      <c r="H19" s="37">
        <v>-763.30810200000019</v>
      </c>
      <c r="I19" s="37">
        <v>0</v>
      </c>
      <c r="J19" s="37">
        <v>-7.9771090000000004</v>
      </c>
      <c r="K19" s="37">
        <v>-771.28521100000023</v>
      </c>
    </row>
    <row r="20" spans="1:11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</row>
    <row r="21" spans="1:11" x14ac:dyDescent="0.25">
      <c r="A21" s="125" t="s">
        <v>100</v>
      </c>
      <c r="B21" s="36">
        <v>0</v>
      </c>
      <c r="C21" s="36">
        <v>0</v>
      </c>
      <c r="D21" s="36">
        <v>0</v>
      </c>
      <c r="E21" s="36">
        <v>0</v>
      </c>
      <c r="F21" s="36">
        <v>-345.93455899999998</v>
      </c>
      <c r="G21" s="36">
        <v>0</v>
      </c>
      <c r="H21" s="36">
        <v>-345.93455899999998</v>
      </c>
      <c r="I21" s="36">
        <v>0</v>
      </c>
      <c r="J21" s="36">
        <v>-1.0985739999999999</v>
      </c>
      <c r="K21" s="36">
        <v>-347.03313299999996</v>
      </c>
    </row>
    <row r="22" spans="1:11" x14ac:dyDescent="0.25">
      <c r="A22" s="125" t="s">
        <v>101</v>
      </c>
      <c r="B22" s="36">
        <v>0</v>
      </c>
      <c r="C22" s="36">
        <v>0</v>
      </c>
      <c r="D22" s="36">
        <v>0</v>
      </c>
      <c r="E22" s="36">
        <v>0</v>
      </c>
      <c r="F22" s="36">
        <v>-48.125</v>
      </c>
      <c r="G22" s="36">
        <v>0</v>
      </c>
      <c r="H22" s="36">
        <v>-48.125</v>
      </c>
      <c r="I22" s="36">
        <v>0</v>
      </c>
      <c r="J22" s="36">
        <v>0</v>
      </c>
      <c r="K22" s="36">
        <v>-48.125</v>
      </c>
    </row>
    <row r="23" spans="1:11" x14ac:dyDescent="0.25">
      <c r="A23" s="125" t="s">
        <v>102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-70.870058</v>
      </c>
      <c r="H23" s="36">
        <v>-70.870058</v>
      </c>
      <c r="I23" s="36">
        <v>0</v>
      </c>
      <c r="J23" s="36">
        <v>0</v>
      </c>
      <c r="K23" s="36">
        <v>-70.870058</v>
      </c>
    </row>
    <row r="24" spans="1:11" s="22" customFormat="1" x14ac:dyDescent="0.25">
      <c r="A24" s="125" t="s">
        <v>103</v>
      </c>
      <c r="B24" s="36">
        <v>1.8831779999999998</v>
      </c>
      <c r="C24" s="36">
        <v>577.34418300000004</v>
      </c>
      <c r="D24" s="36">
        <v>0</v>
      </c>
      <c r="E24" s="36">
        <v>0</v>
      </c>
      <c r="F24" s="36">
        <v>-67.987453000000002</v>
      </c>
      <c r="G24" s="36">
        <v>74.931019000000006</v>
      </c>
      <c r="H24" s="36">
        <v>586.17092700000012</v>
      </c>
      <c r="I24" s="36">
        <v>0</v>
      </c>
      <c r="J24" s="36">
        <v>17.683909</v>
      </c>
      <c r="K24" s="36">
        <v>603.85483600000009</v>
      </c>
    </row>
    <row r="25" spans="1:11" x14ac:dyDescent="0.25">
      <c r="A25" s="125" t="s">
        <v>104</v>
      </c>
      <c r="B25" s="36">
        <v>0</v>
      </c>
      <c r="C25" s="36">
        <v>0</v>
      </c>
      <c r="D25" s="36">
        <v>0</v>
      </c>
      <c r="E25" s="36">
        <v>0</v>
      </c>
      <c r="F25" s="36">
        <v>1.4458449999993621</v>
      </c>
      <c r="G25" s="36">
        <v>0</v>
      </c>
      <c r="H25" s="36">
        <v>1.4458449999993621</v>
      </c>
      <c r="I25" s="36">
        <v>0</v>
      </c>
      <c r="J25" s="36">
        <v>0</v>
      </c>
      <c r="K25" s="36">
        <v>1.4458449999993621</v>
      </c>
    </row>
    <row r="26" spans="1:11" s="22" customFormat="1" ht="15.75" thickBot="1" x14ac:dyDescent="0.3">
      <c r="A26" s="13"/>
      <c r="B26" s="36"/>
      <c r="C26" s="36"/>
      <c r="D26" s="36"/>
      <c r="E26" s="36"/>
      <c r="F26" s="36"/>
      <c r="G26" s="36"/>
      <c r="H26" s="36"/>
      <c r="I26" s="36"/>
      <c r="J26" s="36"/>
      <c r="K26" s="36"/>
    </row>
    <row r="27" spans="1:11" ht="15.75" thickTop="1" x14ac:dyDescent="0.25">
      <c r="A27" s="127" t="s">
        <v>107</v>
      </c>
      <c r="B27" s="38">
        <f>SUM(B19:B25)+B16</f>
        <v>23.972331000000001</v>
      </c>
      <c r="C27" s="38">
        <f t="shared" ref="C27:K27" si="1">SUM(C19:C25)+C16</f>
        <v>1533.015723</v>
      </c>
      <c r="D27" s="38">
        <f t="shared" si="1"/>
        <v>-921.62328200000047</v>
      </c>
      <c r="E27" s="38">
        <f t="shared" si="1"/>
        <v>-167.73003100000017</v>
      </c>
      <c r="F27" s="38">
        <f t="shared" si="1"/>
        <v>5333.0698829999992</v>
      </c>
      <c r="G27" s="38">
        <f t="shared" si="1"/>
        <v>-78.64211499999999</v>
      </c>
      <c r="H27" s="38">
        <f t="shared" si="1"/>
        <v>5722.0625090000003</v>
      </c>
      <c r="I27" s="38">
        <f t="shared" si="1"/>
        <v>1003.81</v>
      </c>
      <c r="J27" s="38">
        <f t="shared" si="1"/>
        <v>26.757516000000003</v>
      </c>
      <c r="K27" s="38">
        <f t="shared" si="1"/>
        <v>6752.6300249999995</v>
      </c>
    </row>
  </sheetData>
  <pageMargins left="0.7" right="0.7" top="0.75" bottom="0.75" header="0.3" footer="0.3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79"/>
  <sheetViews>
    <sheetView showGridLines="0" topLeftCell="A22" zoomScaleNormal="100" zoomScaleSheetLayoutView="85" workbookViewId="0">
      <selection activeCell="A2" sqref="A2"/>
    </sheetView>
  </sheetViews>
  <sheetFormatPr defaultColWidth="9.140625" defaultRowHeight="15" x14ac:dyDescent="0.25"/>
  <cols>
    <col min="1" max="1" width="58.140625" style="22" customWidth="1"/>
    <col min="2" max="8" width="9.140625" style="22" customWidth="1"/>
    <col min="9" max="9" width="9.140625" style="22"/>
    <col min="10" max="10" width="10.42578125" style="22" bestFit="1" customWidth="1"/>
    <col min="11" max="16384" width="9.140625" style="22"/>
  </cols>
  <sheetData>
    <row r="1" spans="1:11" s="117" customFormat="1" ht="16.5" customHeight="1" x14ac:dyDescent="0.2">
      <c r="A1" s="133" t="s">
        <v>27</v>
      </c>
      <c r="B1" s="134"/>
      <c r="C1" s="135"/>
      <c r="D1" s="133"/>
      <c r="E1" s="134"/>
      <c r="F1" s="135"/>
      <c r="G1" s="133"/>
      <c r="H1" s="134"/>
    </row>
    <row r="2" spans="1:11" ht="69" customHeight="1" x14ac:dyDescent="0.25">
      <c r="A2" s="18" t="s">
        <v>35</v>
      </c>
      <c r="B2" s="26" t="s">
        <v>9</v>
      </c>
      <c r="C2" s="26" t="s">
        <v>10</v>
      </c>
      <c r="D2" s="26" t="s">
        <v>30</v>
      </c>
      <c r="E2" s="26" t="s">
        <v>11</v>
      </c>
      <c r="F2" s="26" t="s">
        <v>12</v>
      </c>
      <c r="G2" s="26" t="s">
        <v>13</v>
      </c>
      <c r="H2" s="26" t="s">
        <v>14</v>
      </c>
    </row>
    <row r="3" spans="1:11" x14ac:dyDescent="0.25">
      <c r="A3" s="16"/>
      <c r="B3" s="162"/>
      <c r="C3" s="163"/>
      <c r="D3" s="162"/>
      <c r="E3" s="162"/>
      <c r="F3" s="162"/>
      <c r="G3" s="162"/>
      <c r="H3" s="164"/>
    </row>
    <row r="4" spans="1:11" x14ac:dyDescent="0.25">
      <c r="A4" s="107" t="s">
        <v>42</v>
      </c>
      <c r="B4" s="165">
        <v>78.386154000000005</v>
      </c>
      <c r="C4" s="165">
        <v>115.540347</v>
      </c>
      <c r="D4" s="166">
        <v>40.773926000000003</v>
      </c>
      <c r="E4" s="165">
        <v>183.15067300000001</v>
      </c>
      <c r="F4" s="165">
        <v>-1.9999999999999999E-6</v>
      </c>
      <c r="G4" s="165">
        <v>0</v>
      </c>
      <c r="H4" s="166">
        <v>417.85109799999998</v>
      </c>
      <c r="J4" s="23"/>
      <c r="K4" s="23"/>
    </row>
    <row r="5" spans="1:11" x14ac:dyDescent="0.25">
      <c r="A5" s="107" t="s">
        <v>43</v>
      </c>
      <c r="B5" s="165">
        <v>0</v>
      </c>
      <c r="C5" s="167">
        <v>637.44736799999998</v>
      </c>
      <c r="D5" s="165">
        <v>0</v>
      </c>
      <c r="E5" s="165">
        <v>12.721245</v>
      </c>
      <c r="F5" s="165">
        <v>238.23528300000001</v>
      </c>
      <c r="G5" s="165">
        <v>-209.383352</v>
      </c>
      <c r="H5" s="166">
        <v>679.02054399999997</v>
      </c>
      <c r="J5" s="23"/>
      <c r="K5" s="23"/>
    </row>
    <row r="6" spans="1:11" x14ac:dyDescent="0.25">
      <c r="A6" s="35" t="s">
        <v>44</v>
      </c>
      <c r="B6" s="165">
        <v>48.609428000000001</v>
      </c>
      <c r="C6" s="165">
        <v>615.86175000000003</v>
      </c>
      <c r="D6" s="166">
        <v>0</v>
      </c>
      <c r="E6" s="165">
        <v>0</v>
      </c>
      <c r="F6" s="165">
        <v>0</v>
      </c>
      <c r="G6" s="165">
        <v>0</v>
      </c>
      <c r="H6" s="166">
        <v>664.47117800000001</v>
      </c>
      <c r="J6" s="23"/>
      <c r="K6" s="23"/>
    </row>
    <row r="7" spans="1:11" x14ac:dyDescent="0.25">
      <c r="A7" s="35" t="s">
        <v>45</v>
      </c>
      <c r="B7" s="165">
        <v>0</v>
      </c>
      <c r="C7" s="165">
        <v>2.9955069999999999</v>
      </c>
      <c r="D7" s="166">
        <v>0</v>
      </c>
      <c r="E7" s="165">
        <v>9.4015970000000006</v>
      </c>
      <c r="F7" s="165">
        <v>66.300058000000007</v>
      </c>
      <c r="G7" s="165">
        <v>0</v>
      </c>
      <c r="H7" s="166">
        <v>78.697169000000002</v>
      </c>
      <c r="J7" s="23"/>
      <c r="K7" s="23"/>
    </row>
    <row r="8" spans="1:11" x14ac:dyDescent="0.25">
      <c r="A8" s="108" t="s">
        <v>46</v>
      </c>
      <c r="B8" s="165">
        <v>6077.3124319999997</v>
      </c>
      <c r="C8" s="165">
        <v>17459.492695000001</v>
      </c>
      <c r="D8" s="166">
        <v>0</v>
      </c>
      <c r="E8" s="165">
        <v>0</v>
      </c>
      <c r="F8" s="165">
        <v>5295.3031339999998</v>
      </c>
      <c r="G8" s="165">
        <v>-3192.595014</v>
      </c>
      <c r="H8" s="166">
        <v>25639.513247999999</v>
      </c>
      <c r="J8" s="23"/>
      <c r="K8" s="23"/>
    </row>
    <row r="9" spans="1:11" x14ac:dyDescent="0.25">
      <c r="A9" s="108" t="s">
        <v>47</v>
      </c>
      <c r="B9" s="165">
        <v>0</v>
      </c>
      <c r="C9" s="167">
        <v>9911.6759380000003</v>
      </c>
      <c r="D9" s="165">
        <v>0</v>
      </c>
      <c r="E9" s="165">
        <v>0</v>
      </c>
      <c r="F9" s="165">
        <v>0</v>
      </c>
      <c r="G9" s="167">
        <v>0</v>
      </c>
      <c r="H9" s="165">
        <v>9911.6759380000003</v>
      </c>
      <c r="J9" s="23"/>
      <c r="K9" s="23"/>
    </row>
    <row r="10" spans="1:11" x14ac:dyDescent="0.25">
      <c r="A10" s="129" t="s">
        <v>48</v>
      </c>
      <c r="B10" s="165">
        <v>0</v>
      </c>
      <c r="C10" s="165">
        <v>2000.1358789999999</v>
      </c>
      <c r="D10" s="166">
        <v>0</v>
      </c>
      <c r="E10" s="165">
        <v>0</v>
      </c>
      <c r="F10" s="165">
        <v>0</v>
      </c>
      <c r="G10" s="165">
        <v>0</v>
      </c>
      <c r="H10" s="166">
        <v>2000.1358789999999</v>
      </c>
      <c r="J10" s="23"/>
      <c r="K10" s="23"/>
    </row>
    <row r="11" spans="1:11" x14ac:dyDescent="0.25">
      <c r="A11" s="108" t="s">
        <v>49</v>
      </c>
      <c r="B11" s="165">
        <v>2393.5101079999999</v>
      </c>
      <c r="C11" s="165">
        <v>14937.608767</v>
      </c>
      <c r="D11" s="166">
        <v>19.455622000000002</v>
      </c>
      <c r="E11" s="165">
        <v>50.434238999999998</v>
      </c>
      <c r="F11" s="165">
        <v>131.51217299999999</v>
      </c>
      <c r="G11" s="165">
        <v>-361.34496899999999</v>
      </c>
      <c r="H11" s="166">
        <v>17171.175940000001</v>
      </c>
      <c r="J11" s="23"/>
      <c r="K11" s="23"/>
    </row>
    <row r="12" spans="1:11" x14ac:dyDescent="0.25">
      <c r="A12" s="108" t="s">
        <v>50</v>
      </c>
      <c r="B12" s="165">
        <v>184.51620199999999</v>
      </c>
      <c r="C12" s="167">
        <v>5239.7990460000001</v>
      </c>
      <c r="D12" s="165">
        <v>0</v>
      </c>
      <c r="E12" s="165">
        <v>0</v>
      </c>
      <c r="F12" s="165">
        <v>3.2444289999999998</v>
      </c>
      <c r="G12" s="165">
        <v>0</v>
      </c>
      <c r="H12" s="166">
        <v>5427.5596770000002</v>
      </c>
      <c r="J12" s="23"/>
      <c r="K12" s="23"/>
    </row>
    <row r="13" spans="1:11" x14ac:dyDescent="0.25">
      <c r="A13" s="107" t="s">
        <v>51</v>
      </c>
      <c r="B13" s="165">
        <v>0</v>
      </c>
      <c r="C13" s="167">
        <v>283.23813100000001</v>
      </c>
      <c r="D13" s="165">
        <v>0</v>
      </c>
      <c r="E13" s="165">
        <v>0</v>
      </c>
      <c r="F13" s="165">
        <v>0</v>
      </c>
      <c r="G13" s="165">
        <v>-163.940144</v>
      </c>
      <c r="H13" s="166">
        <v>119.297988</v>
      </c>
      <c r="J13" s="23"/>
      <c r="K13" s="23"/>
    </row>
    <row r="14" spans="1:11" x14ac:dyDescent="0.25">
      <c r="A14" s="107" t="s">
        <v>52</v>
      </c>
      <c r="B14" s="165">
        <v>211.894767</v>
      </c>
      <c r="C14" s="165">
        <v>145.46758199999999</v>
      </c>
      <c r="D14" s="166">
        <v>0</v>
      </c>
      <c r="E14" s="165">
        <v>0</v>
      </c>
      <c r="F14" s="165">
        <v>0</v>
      </c>
      <c r="G14" s="167">
        <v>0</v>
      </c>
      <c r="H14" s="165">
        <v>357.36234899999999</v>
      </c>
      <c r="J14" s="23"/>
      <c r="K14" s="23"/>
    </row>
    <row r="15" spans="1:11" x14ac:dyDescent="0.25">
      <c r="A15" s="107" t="s">
        <v>53</v>
      </c>
      <c r="B15" s="165">
        <v>139.96946399999999</v>
      </c>
      <c r="C15" s="165">
        <v>645.80494799999997</v>
      </c>
      <c r="D15" s="166">
        <v>28.804428999999999</v>
      </c>
      <c r="E15" s="165">
        <v>15.397561</v>
      </c>
      <c r="F15" s="165">
        <v>-0.685747</v>
      </c>
      <c r="G15" s="167">
        <v>-1.753741</v>
      </c>
      <c r="H15" s="165">
        <v>827.53691400000002</v>
      </c>
      <c r="J15" s="23"/>
      <c r="K15" s="23"/>
    </row>
    <row r="16" spans="1:11" x14ac:dyDescent="0.25">
      <c r="A16" s="107" t="s">
        <v>54</v>
      </c>
      <c r="B16" s="165">
        <v>262.47141900000003</v>
      </c>
      <c r="C16" s="165">
        <v>1720.056773</v>
      </c>
      <c r="D16" s="168">
        <v>84.874951999999993</v>
      </c>
      <c r="E16" s="165">
        <v>46.064731000000002</v>
      </c>
      <c r="F16" s="165">
        <v>131.566408</v>
      </c>
      <c r="G16" s="165">
        <v>0</v>
      </c>
      <c r="H16" s="168">
        <v>2245.034283</v>
      </c>
      <c r="J16" s="23"/>
      <c r="K16" s="23"/>
    </row>
    <row r="17" spans="1:11" x14ac:dyDescent="0.25">
      <c r="A17" s="112" t="s">
        <v>55</v>
      </c>
      <c r="B17" s="72">
        <f t="shared" ref="B17:H17" si="0">SUM(B4:B16)</f>
        <v>9396.6699740000004</v>
      </c>
      <c r="C17" s="72">
        <f t="shared" si="0"/>
        <v>53715.124730999989</v>
      </c>
      <c r="D17" s="169">
        <f t="shared" si="0"/>
        <v>173.908929</v>
      </c>
      <c r="E17" s="72">
        <f t="shared" si="0"/>
        <v>317.17004600000001</v>
      </c>
      <c r="F17" s="72">
        <f t="shared" si="0"/>
        <v>5865.4757359999994</v>
      </c>
      <c r="G17" s="72">
        <f t="shared" si="0"/>
        <v>-3929.0172200000002</v>
      </c>
      <c r="H17" s="169">
        <f t="shared" si="0"/>
        <v>65539.332204999999</v>
      </c>
      <c r="J17" s="23"/>
      <c r="K17" s="23"/>
    </row>
    <row r="18" spans="1:11" x14ac:dyDescent="0.25">
      <c r="B18" s="73"/>
      <c r="C18" s="73"/>
      <c r="D18" s="170"/>
      <c r="E18" s="73"/>
      <c r="F18" s="73"/>
      <c r="G18" s="73"/>
      <c r="H18" s="170"/>
      <c r="J18" s="23"/>
      <c r="K18" s="23"/>
    </row>
    <row r="19" spans="1:11" x14ac:dyDescent="0.25">
      <c r="A19" s="130" t="s">
        <v>57</v>
      </c>
      <c r="B19" s="165">
        <v>1698.005944</v>
      </c>
      <c r="C19" s="165">
        <v>4663.2540879999997</v>
      </c>
      <c r="D19" s="166">
        <v>150.126216</v>
      </c>
      <c r="E19" s="165">
        <v>46.206659000000002</v>
      </c>
      <c r="F19" s="165">
        <v>360.05963000000003</v>
      </c>
      <c r="G19" s="165">
        <v>-191.93613300000001</v>
      </c>
      <c r="H19" s="166">
        <v>6725.7164039999998</v>
      </c>
      <c r="J19" s="23"/>
      <c r="K19" s="23"/>
    </row>
    <row r="20" spans="1:11" x14ac:dyDescent="0.25">
      <c r="A20" s="130" t="s">
        <v>58</v>
      </c>
      <c r="B20" s="165">
        <v>3.8486159999999998</v>
      </c>
      <c r="C20" s="165">
        <v>21.837064000000002</v>
      </c>
      <c r="D20" s="168">
        <v>0</v>
      </c>
      <c r="E20" s="165">
        <v>0</v>
      </c>
      <c r="F20" s="165">
        <v>1.0299830000000001</v>
      </c>
      <c r="G20" s="165">
        <v>0</v>
      </c>
      <c r="H20" s="168">
        <v>26.955431000000001</v>
      </c>
      <c r="J20" s="23"/>
      <c r="K20" s="23"/>
    </row>
    <row r="21" spans="1:11" x14ac:dyDescent="0.25">
      <c r="A21" s="113" t="s">
        <v>4</v>
      </c>
      <c r="B21" s="72">
        <v>1701.85456</v>
      </c>
      <c r="C21" s="72">
        <v>4685.091152</v>
      </c>
      <c r="D21" s="169">
        <v>150.126216</v>
      </c>
      <c r="E21" s="72">
        <v>46.446427</v>
      </c>
      <c r="F21" s="72">
        <v>361.08961299999999</v>
      </c>
      <c r="G21" s="72">
        <v>-191.93613300000001</v>
      </c>
      <c r="H21" s="169">
        <v>6752.6718350000001</v>
      </c>
      <c r="J21" s="23"/>
      <c r="K21" s="23"/>
    </row>
    <row r="22" spans="1:11" x14ac:dyDescent="0.25">
      <c r="A22" s="15"/>
      <c r="B22" s="171"/>
      <c r="C22" s="171"/>
      <c r="D22" s="172"/>
      <c r="E22" s="171"/>
      <c r="F22" s="171"/>
      <c r="G22" s="171"/>
      <c r="H22" s="166"/>
      <c r="J22" s="23"/>
      <c r="K22" s="23"/>
    </row>
    <row r="23" spans="1:11" x14ac:dyDescent="0.25">
      <c r="A23" s="107" t="s">
        <v>59</v>
      </c>
      <c r="B23" s="165">
        <v>71</v>
      </c>
      <c r="C23" s="165">
        <v>0</v>
      </c>
      <c r="D23" s="166">
        <v>0</v>
      </c>
      <c r="E23" s="165">
        <v>0</v>
      </c>
      <c r="F23" s="165">
        <v>1980.1476720000001</v>
      </c>
      <c r="G23" s="165">
        <v>-71</v>
      </c>
      <c r="H23" s="166">
        <v>1980.1476720000001</v>
      </c>
      <c r="J23" s="23"/>
      <c r="K23" s="23"/>
    </row>
    <row r="24" spans="1:11" x14ac:dyDescent="0.25">
      <c r="A24" s="107" t="s">
        <v>60</v>
      </c>
      <c r="B24" s="165">
        <v>7026.9340709999997</v>
      </c>
      <c r="C24" s="165">
        <v>25184.322049999999</v>
      </c>
      <c r="D24" s="166">
        <v>0</v>
      </c>
      <c r="E24" s="165">
        <v>0</v>
      </c>
      <c r="F24" s="165">
        <v>0</v>
      </c>
      <c r="G24" s="167">
        <v>-2578.5250209999999</v>
      </c>
      <c r="H24" s="165">
        <v>29632.731100000001</v>
      </c>
      <c r="J24" s="23"/>
      <c r="K24" s="23"/>
    </row>
    <row r="25" spans="1:11" x14ac:dyDescent="0.25">
      <c r="A25" s="107" t="s">
        <v>61</v>
      </c>
      <c r="B25" s="165">
        <v>0</v>
      </c>
      <c r="C25" s="165">
        <v>13006.569159000001</v>
      </c>
      <c r="D25" s="166">
        <v>0</v>
      </c>
      <c r="E25" s="165">
        <v>0</v>
      </c>
      <c r="F25" s="165">
        <v>0</v>
      </c>
      <c r="G25" s="167">
        <v>0</v>
      </c>
      <c r="H25" s="165">
        <v>13006.569159000001</v>
      </c>
      <c r="J25" s="23"/>
      <c r="K25" s="23"/>
    </row>
    <row r="26" spans="1:11" x14ac:dyDescent="0.25">
      <c r="A26" s="119" t="s">
        <v>62</v>
      </c>
      <c r="B26" s="165">
        <v>0</v>
      </c>
      <c r="C26" s="165">
        <v>2000.135882</v>
      </c>
      <c r="D26" s="166">
        <v>0</v>
      </c>
      <c r="E26" s="165">
        <v>0</v>
      </c>
      <c r="F26" s="165">
        <v>0</v>
      </c>
      <c r="G26" s="165">
        <v>0</v>
      </c>
      <c r="H26" s="166">
        <v>2000.135882</v>
      </c>
      <c r="J26" s="23"/>
      <c r="K26" s="23"/>
    </row>
    <row r="27" spans="1:11" x14ac:dyDescent="0.25">
      <c r="A27" s="107" t="s">
        <v>63</v>
      </c>
      <c r="B27" s="165">
        <v>0</v>
      </c>
      <c r="C27" s="165">
        <v>0</v>
      </c>
      <c r="D27" s="166">
        <v>0</v>
      </c>
      <c r="E27" s="165">
        <v>0</v>
      </c>
      <c r="F27" s="165">
        <v>2741.5958730000002</v>
      </c>
      <c r="G27" s="165">
        <v>0</v>
      </c>
      <c r="H27" s="166">
        <v>2741.5958730000002</v>
      </c>
      <c r="J27" s="23"/>
      <c r="K27" s="23"/>
    </row>
    <row r="28" spans="1:11" x14ac:dyDescent="0.25">
      <c r="A28" s="107" t="s">
        <v>64</v>
      </c>
      <c r="B28" s="165">
        <v>0.94073200000000001</v>
      </c>
      <c r="C28" s="165">
        <v>13.454172</v>
      </c>
      <c r="D28" s="166">
        <v>0.03</v>
      </c>
      <c r="E28" s="165">
        <v>0.196496</v>
      </c>
      <c r="F28" s="165">
        <v>3.7552020000000002</v>
      </c>
      <c r="G28" s="165">
        <v>0</v>
      </c>
      <c r="H28" s="166">
        <v>18.376601999999998</v>
      </c>
      <c r="J28" s="23"/>
      <c r="K28" s="23"/>
    </row>
    <row r="29" spans="1:11" x14ac:dyDescent="0.25">
      <c r="A29" s="107" t="s">
        <v>65</v>
      </c>
      <c r="B29" s="165">
        <v>0</v>
      </c>
      <c r="C29" s="165">
        <v>198.944447</v>
      </c>
      <c r="D29" s="166">
        <v>0</v>
      </c>
      <c r="E29" s="165">
        <v>199.225844</v>
      </c>
      <c r="F29" s="165">
        <v>306.824747</v>
      </c>
      <c r="G29" s="165">
        <v>-491.066396</v>
      </c>
      <c r="H29" s="166">
        <v>213.928642</v>
      </c>
      <c r="J29" s="23"/>
      <c r="K29" s="23"/>
    </row>
    <row r="30" spans="1:11" x14ac:dyDescent="0.25">
      <c r="A30" s="107" t="s">
        <v>50</v>
      </c>
      <c r="B30" s="165">
        <v>315.11511999999999</v>
      </c>
      <c r="C30" s="165">
        <v>5207.6079419999996</v>
      </c>
      <c r="D30" s="166">
        <v>0</v>
      </c>
      <c r="E30" s="165">
        <v>0</v>
      </c>
      <c r="F30" s="165">
        <v>0.16819400000000001</v>
      </c>
      <c r="G30" s="165">
        <v>0</v>
      </c>
      <c r="H30" s="166">
        <v>5522.8912559999999</v>
      </c>
      <c r="J30" s="23"/>
      <c r="K30" s="23"/>
    </row>
    <row r="31" spans="1:11" x14ac:dyDescent="0.25">
      <c r="A31" s="107" t="s">
        <v>66</v>
      </c>
      <c r="B31" s="165">
        <v>82.118386000000001</v>
      </c>
      <c r="C31" s="165">
        <v>-1.9999999999999999E-6</v>
      </c>
      <c r="D31" s="166">
        <v>5.6286550000000002</v>
      </c>
      <c r="E31" s="165">
        <v>9.2177089999999993</v>
      </c>
      <c r="F31" s="165">
        <v>133.71329399999999</v>
      </c>
      <c r="G31" s="165">
        <v>-230.678044</v>
      </c>
      <c r="H31" s="166">
        <v>-1.9999999999999999E-6</v>
      </c>
      <c r="J31" s="23"/>
      <c r="K31" s="23"/>
    </row>
    <row r="32" spans="1:11" x14ac:dyDescent="0.25">
      <c r="A32" s="107" t="s">
        <v>67</v>
      </c>
      <c r="B32" s="165">
        <v>107.551288</v>
      </c>
      <c r="C32" s="167">
        <v>679.44210499999997</v>
      </c>
      <c r="D32" s="165">
        <v>9.9999999999999995E-7</v>
      </c>
      <c r="E32" s="165">
        <v>21.215679999999999</v>
      </c>
      <c r="F32" s="165">
        <v>0</v>
      </c>
      <c r="G32" s="165">
        <v>-337.687523</v>
      </c>
      <c r="H32" s="166">
        <v>470.52155099999999</v>
      </c>
      <c r="J32" s="23"/>
      <c r="K32" s="23"/>
    </row>
    <row r="33" spans="1:11" x14ac:dyDescent="0.25">
      <c r="A33" s="107" t="s">
        <v>68</v>
      </c>
      <c r="B33" s="165">
        <v>20.786916000000002</v>
      </c>
      <c r="C33" s="167">
        <v>2163.3156260000001</v>
      </c>
      <c r="D33" s="165">
        <v>0</v>
      </c>
      <c r="E33" s="165">
        <v>0</v>
      </c>
      <c r="F33" s="165">
        <v>78.08</v>
      </c>
      <c r="G33" s="165">
        <v>0</v>
      </c>
      <c r="H33" s="166">
        <v>2262.182542</v>
      </c>
      <c r="J33" s="23"/>
      <c r="K33" s="23"/>
    </row>
    <row r="34" spans="1:11" x14ac:dyDescent="0.25">
      <c r="A34" s="107" t="s">
        <v>69</v>
      </c>
      <c r="B34" s="165">
        <v>70.368460999999996</v>
      </c>
      <c r="C34" s="165">
        <v>576.24230599999999</v>
      </c>
      <c r="D34" s="168">
        <v>18.124075999999999</v>
      </c>
      <c r="E34" s="165">
        <v>40.867938000000002</v>
      </c>
      <c r="F34" s="165">
        <v>260.10113899999999</v>
      </c>
      <c r="G34" s="165">
        <v>-28.124103000000002</v>
      </c>
      <c r="H34" s="168">
        <v>937.57981700000005</v>
      </c>
      <c r="J34" s="23"/>
      <c r="K34" s="23"/>
    </row>
    <row r="35" spans="1:11" x14ac:dyDescent="0.25">
      <c r="A35" s="113" t="s">
        <v>70</v>
      </c>
      <c r="B35" s="72">
        <f t="shared" ref="B35:H35" si="1">SUM(B23:B34)</f>
        <v>7694.8149739999999</v>
      </c>
      <c r="C35" s="72">
        <f t="shared" si="1"/>
        <v>49030.03368700001</v>
      </c>
      <c r="D35" s="169">
        <f t="shared" si="1"/>
        <v>23.782731999999999</v>
      </c>
      <c r="E35" s="72">
        <f t="shared" si="1"/>
        <v>270.72366699999998</v>
      </c>
      <c r="F35" s="72">
        <f t="shared" si="1"/>
        <v>5504.3861210000005</v>
      </c>
      <c r="G35" s="72">
        <f t="shared" si="1"/>
        <v>-3737.081087</v>
      </c>
      <c r="H35" s="169">
        <f t="shared" si="1"/>
        <v>58786.660093999999</v>
      </c>
      <c r="J35" s="23"/>
      <c r="K35" s="23"/>
    </row>
    <row r="36" spans="1:11" ht="15.75" thickBot="1" x14ac:dyDescent="0.3">
      <c r="A36" s="14"/>
      <c r="B36" s="171"/>
      <c r="C36" s="171"/>
      <c r="D36" s="173"/>
      <c r="E36" s="171"/>
      <c r="F36" s="171"/>
      <c r="G36" s="171"/>
      <c r="H36" s="174"/>
      <c r="J36" s="23"/>
      <c r="K36" s="23"/>
    </row>
    <row r="37" spans="1:11" ht="15.75" thickTop="1" x14ac:dyDescent="0.25">
      <c r="A37" s="49" t="s">
        <v>18</v>
      </c>
      <c r="B37" s="74">
        <f t="shared" ref="B37:H37" si="2">B35+B21</f>
        <v>9396.6695340000006</v>
      </c>
      <c r="C37" s="74">
        <f t="shared" si="2"/>
        <v>53715.124839000011</v>
      </c>
      <c r="D37" s="175">
        <f t="shared" si="2"/>
        <v>173.90894800000001</v>
      </c>
      <c r="E37" s="74">
        <f t="shared" si="2"/>
        <v>317.17009399999995</v>
      </c>
      <c r="F37" s="74">
        <f t="shared" si="2"/>
        <v>5865.4757340000006</v>
      </c>
      <c r="G37" s="74">
        <f t="shared" si="2"/>
        <v>-3929.0172200000002</v>
      </c>
      <c r="H37" s="176">
        <f t="shared" si="2"/>
        <v>65539.331928999993</v>
      </c>
      <c r="J37" s="23"/>
      <c r="K37" s="23"/>
    </row>
    <row r="38" spans="1:11" x14ac:dyDescent="0.25">
      <c r="A38" s="14"/>
      <c r="B38" s="11"/>
      <c r="C38" s="11"/>
      <c r="D38" s="11"/>
      <c r="E38" s="11"/>
      <c r="F38" s="11"/>
      <c r="G38" s="11"/>
      <c r="H38" s="11"/>
      <c r="J38" s="23"/>
    </row>
    <row r="39" spans="1:11" x14ac:dyDescent="0.25">
      <c r="A39" s="1"/>
      <c r="B39" s="43"/>
      <c r="C39" s="43"/>
      <c r="D39" s="43"/>
      <c r="E39" s="43"/>
      <c r="F39" s="43"/>
      <c r="G39" s="43"/>
      <c r="H39" s="43"/>
      <c r="J39" s="23"/>
    </row>
    <row r="40" spans="1:11" ht="68.25" customHeight="1" x14ac:dyDescent="0.25">
      <c r="A40" s="18" t="s">
        <v>34</v>
      </c>
      <c r="B40" s="186" t="s">
        <v>9</v>
      </c>
      <c r="C40" s="186" t="s">
        <v>10</v>
      </c>
      <c r="D40" s="187" t="s">
        <v>30</v>
      </c>
      <c r="E40" s="186" t="s">
        <v>11</v>
      </c>
      <c r="F40" s="186" t="s">
        <v>12</v>
      </c>
      <c r="G40" s="186" t="s">
        <v>13</v>
      </c>
      <c r="H40" s="187" t="s">
        <v>14</v>
      </c>
      <c r="J40" s="23"/>
      <c r="K40" s="23"/>
    </row>
    <row r="41" spans="1:11" ht="15.75" thickBot="1" x14ac:dyDescent="0.3">
      <c r="A41" s="16"/>
      <c r="B41" s="177"/>
      <c r="C41" s="177"/>
      <c r="D41" s="177"/>
      <c r="E41" s="177"/>
      <c r="F41" s="177"/>
      <c r="G41" s="177"/>
      <c r="H41" s="177"/>
      <c r="J41" s="23"/>
      <c r="K41" s="23"/>
    </row>
    <row r="42" spans="1:11" x14ac:dyDescent="0.25">
      <c r="A42" s="107" t="s">
        <v>42</v>
      </c>
      <c r="B42" s="178">
        <v>96.353008000000003</v>
      </c>
      <c r="C42" s="178">
        <v>125.340307</v>
      </c>
      <c r="D42" s="179">
        <v>35.233150000000002</v>
      </c>
      <c r="E42" s="178">
        <v>171.56180599999999</v>
      </c>
      <c r="F42" s="178">
        <v>0</v>
      </c>
      <c r="G42" s="178">
        <v>0</v>
      </c>
      <c r="H42" s="178">
        <v>428.48827199999999</v>
      </c>
      <c r="J42" s="23"/>
      <c r="K42" s="23"/>
    </row>
    <row r="43" spans="1:11" x14ac:dyDescent="0.25">
      <c r="A43" s="107" t="s">
        <v>43</v>
      </c>
      <c r="B43" s="178">
        <v>0</v>
      </c>
      <c r="C43" s="178">
        <v>511.72552400000001</v>
      </c>
      <c r="D43" s="178">
        <v>0</v>
      </c>
      <c r="E43" s="178">
        <v>11.603661000000001</v>
      </c>
      <c r="F43" s="178">
        <v>248.88513599999999</v>
      </c>
      <c r="G43" s="178">
        <v>-215.72830200000001</v>
      </c>
      <c r="H43" s="178">
        <v>556.48601900000006</v>
      </c>
      <c r="J43" s="23"/>
      <c r="K43" s="23"/>
    </row>
    <row r="44" spans="1:11" x14ac:dyDescent="0.25">
      <c r="A44" s="35" t="s">
        <v>44</v>
      </c>
      <c r="B44" s="178">
        <v>284.59641800000003</v>
      </c>
      <c r="C44" s="178">
        <v>1767.8053629999999</v>
      </c>
      <c r="D44" s="178">
        <v>0</v>
      </c>
      <c r="E44" s="178">
        <v>0</v>
      </c>
      <c r="F44" s="178">
        <v>0</v>
      </c>
      <c r="G44" s="178">
        <v>0</v>
      </c>
      <c r="H44" s="178">
        <v>2052.401781</v>
      </c>
      <c r="J44" s="23"/>
      <c r="K44" s="23"/>
    </row>
    <row r="45" spans="1:11" x14ac:dyDescent="0.25">
      <c r="A45" s="35" t="s">
        <v>45</v>
      </c>
      <c r="B45" s="178">
        <v>0</v>
      </c>
      <c r="C45" s="178">
        <v>23.293877999999999</v>
      </c>
      <c r="D45" s="178">
        <v>0</v>
      </c>
      <c r="E45" s="178">
        <v>9.2548940000000002</v>
      </c>
      <c r="F45" s="178">
        <v>69.127547000000007</v>
      </c>
      <c r="G45" s="178">
        <v>0</v>
      </c>
      <c r="H45" s="178">
        <v>101.676322</v>
      </c>
      <c r="J45" s="23"/>
      <c r="K45" s="23"/>
    </row>
    <row r="46" spans="1:11" x14ac:dyDescent="0.25">
      <c r="A46" s="108" t="s">
        <v>46</v>
      </c>
      <c r="B46" s="178">
        <v>7578.4243939999997</v>
      </c>
      <c r="C46" s="178">
        <v>25397.853266999999</v>
      </c>
      <c r="D46" s="178">
        <v>0</v>
      </c>
      <c r="E46" s="178">
        <v>0</v>
      </c>
      <c r="F46" s="178">
        <v>3881.2018699999999</v>
      </c>
      <c r="G46" s="178">
        <v>-3307.9202780000001</v>
      </c>
      <c r="H46" s="178">
        <v>33549.559254</v>
      </c>
      <c r="J46" s="23"/>
      <c r="K46" s="23"/>
    </row>
    <row r="47" spans="1:11" x14ac:dyDescent="0.25">
      <c r="A47" s="108" t="s">
        <v>47</v>
      </c>
      <c r="B47" s="178">
        <v>0</v>
      </c>
      <c r="C47" s="178">
        <v>11573.887053</v>
      </c>
      <c r="D47" s="178">
        <v>0</v>
      </c>
      <c r="E47" s="178">
        <v>0</v>
      </c>
      <c r="F47" s="178">
        <v>0</v>
      </c>
      <c r="G47" s="178">
        <v>0</v>
      </c>
      <c r="H47" s="178">
        <v>11573.887053</v>
      </c>
      <c r="J47" s="23"/>
      <c r="K47" s="23"/>
    </row>
    <row r="48" spans="1:11" x14ac:dyDescent="0.25">
      <c r="A48" s="129" t="s">
        <v>48</v>
      </c>
      <c r="B48" s="178">
        <v>0</v>
      </c>
      <c r="C48" s="178">
        <v>1951.983078</v>
      </c>
      <c r="D48" s="178">
        <v>0</v>
      </c>
      <c r="E48" s="178">
        <v>0</v>
      </c>
      <c r="F48" s="178">
        <v>0</v>
      </c>
      <c r="G48" s="178">
        <v>0</v>
      </c>
      <c r="H48" s="178">
        <v>1951.983078</v>
      </c>
      <c r="J48" s="23"/>
      <c r="K48" s="23"/>
    </row>
    <row r="49" spans="1:11" x14ac:dyDescent="0.25">
      <c r="A49" s="108" t="s">
        <v>49</v>
      </c>
      <c r="B49" s="178">
        <v>1556.850185</v>
      </c>
      <c r="C49" s="178">
        <v>13841.863004999999</v>
      </c>
      <c r="D49" s="178">
        <v>17.620621</v>
      </c>
      <c r="E49" s="178">
        <v>45.224983999999999</v>
      </c>
      <c r="F49" s="178">
        <v>133.681884</v>
      </c>
      <c r="G49" s="178">
        <v>-336.15039200000001</v>
      </c>
      <c r="H49" s="178">
        <v>15259.090287000001</v>
      </c>
      <c r="J49" s="23"/>
      <c r="K49" s="23"/>
    </row>
    <row r="50" spans="1:11" x14ac:dyDescent="0.25">
      <c r="A50" s="108" t="s">
        <v>50</v>
      </c>
      <c r="B50" s="178">
        <v>123.62357299999999</v>
      </c>
      <c r="C50" s="178">
        <v>6088.4332459999996</v>
      </c>
      <c r="D50" s="178">
        <v>0</v>
      </c>
      <c r="E50" s="178">
        <v>0</v>
      </c>
      <c r="F50" s="178">
        <v>0</v>
      </c>
      <c r="G50" s="178">
        <v>0</v>
      </c>
      <c r="H50" s="178">
        <v>6212.0568190000004</v>
      </c>
      <c r="J50" s="23"/>
      <c r="K50" s="23"/>
    </row>
    <row r="51" spans="1:11" x14ac:dyDescent="0.25">
      <c r="A51" s="107" t="s">
        <v>51</v>
      </c>
      <c r="B51" s="178">
        <v>0</v>
      </c>
      <c r="C51" s="178">
        <v>21.916266</v>
      </c>
      <c r="D51" s="178">
        <v>0</v>
      </c>
      <c r="E51" s="178">
        <v>0</v>
      </c>
      <c r="F51" s="178">
        <v>58.295209</v>
      </c>
      <c r="G51" s="178">
        <v>-80.211473999999995</v>
      </c>
      <c r="H51" s="178">
        <v>0</v>
      </c>
      <c r="J51" s="23"/>
      <c r="K51" s="23"/>
    </row>
    <row r="52" spans="1:11" x14ac:dyDescent="0.25">
      <c r="A52" s="107" t="s">
        <v>52</v>
      </c>
      <c r="B52" s="178">
        <v>263.44693899999999</v>
      </c>
      <c r="C52" s="178">
        <v>154.004501</v>
      </c>
      <c r="D52" s="178">
        <v>0</v>
      </c>
      <c r="E52" s="178">
        <v>0</v>
      </c>
      <c r="F52" s="178">
        <v>0</v>
      </c>
      <c r="G52" s="178">
        <v>0</v>
      </c>
      <c r="H52" s="178">
        <v>417.45143999999999</v>
      </c>
      <c r="J52" s="23"/>
      <c r="K52" s="23"/>
    </row>
    <row r="53" spans="1:11" x14ac:dyDescent="0.25">
      <c r="A53" s="107" t="s">
        <v>53</v>
      </c>
      <c r="B53" s="178">
        <v>137.49569</v>
      </c>
      <c r="C53" s="178">
        <v>411.82178399999998</v>
      </c>
      <c r="D53" s="178">
        <v>23.946259000000001</v>
      </c>
      <c r="E53" s="178">
        <v>-5.2688829999999998</v>
      </c>
      <c r="F53" s="178">
        <v>64.650222999999997</v>
      </c>
      <c r="G53" s="178">
        <v>-1.7706090000000001</v>
      </c>
      <c r="H53" s="178">
        <v>630.87446399999999</v>
      </c>
      <c r="J53" s="23"/>
      <c r="K53" s="23"/>
    </row>
    <row r="54" spans="1:11" x14ac:dyDescent="0.25">
      <c r="A54" s="107" t="s">
        <v>54</v>
      </c>
      <c r="B54" s="178">
        <v>109.019593</v>
      </c>
      <c r="C54" s="178">
        <v>2004.509771</v>
      </c>
      <c r="D54" s="180">
        <v>83.046413000000001</v>
      </c>
      <c r="E54" s="178">
        <v>47.557403000000001</v>
      </c>
      <c r="F54" s="178">
        <v>61.643112000000002</v>
      </c>
      <c r="G54" s="178">
        <v>0</v>
      </c>
      <c r="H54" s="180">
        <v>2305.776292</v>
      </c>
      <c r="J54" s="23"/>
      <c r="K54" s="23"/>
    </row>
    <row r="55" spans="1:11" ht="15.75" thickBot="1" x14ac:dyDescent="0.3">
      <c r="A55" s="112" t="s">
        <v>55</v>
      </c>
      <c r="B55" s="103">
        <f t="shared" ref="B55:H55" si="3">SUM(B42:B54)</f>
        <v>10149.809800000001</v>
      </c>
      <c r="C55" s="181">
        <f t="shared" si="3"/>
        <v>63874.437042999998</v>
      </c>
      <c r="D55" s="103">
        <f t="shared" si="3"/>
        <v>159.84644300000002</v>
      </c>
      <c r="E55" s="103">
        <f t="shared" si="3"/>
        <v>279.93386500000003</v>
      </c>
      <c r="F55" s="103">
        <f t="shared" si="3"/>
        <v>4517.4849809999987</v>
      </c>
      <c r="G55" s="103">
        <f t="shared" si="3"/>
        <v>-3941.7810550000004</v>
      </c>
      <c r="H55" s="103">
        <f t="shared" si="3"/>
        <v>75039.731080999991</v>
      </c>
      <c r="J55" s="23"/>
      <c r="K55" s="23"/>
    </row>
    <row r="56" spans="1:11" x14ac:dyDescent="0.25">
      <c r="A56" s="16"/>
      <c r="B56" s="104"/>
      <c r="C56" s="104"/>
      <c r="D56" s="104"/>
      <c r="E56" s="104"/>
      <c r="F56" s="104"/>
      <c r="G56" s="104"/>
      <c r="H56" s="104"/>
      <c r="J56" s="23"/>
      <c r="K56" s="23"/>
    </row>
    <row r="57" spans="1:11" x14ac:dyDescent="0.25">
      <c r="A57" s="130" t="s">
        <v>57</v>
      </c>
      <c r="B57" s="178">
        <v>2419.8629679999999</v>
      </c>
      <c r="C57" s="178">
        <v>5876.0693439999995</v>
      </c>
      <c r="D57" s="178">
        <v>140.60610700000001</v>
      </c>
      <c r="E57" s="178">
        <v>163.66415499999999</v>
      </c>
      <c r="F57" s="178">
        <v>-1121.7723020000001</v>
      </c>
      <c r="G57" s="178">
        <v>-111.861214</v>
      </c>
      <c r="H57" s="178">
        <v>7366.569058</v>
      </c>
      <c r="J57" s="23"/>
      <c r="K57" s="23"/>
    </row>
    <row r="58" spans="1:11" x14ac:dyDescent="0.25">
      <c r="A58" s="130" t="s">
        <v>58</v>
      </c>
      <c r="B58" s="178">
        <v>2.67638</v>
      </c>
      <c r="C58" s="178">
        <v>15.166156000000001</v>
      </c>
      <c r="D58" s="180">
        <v>0</v>
      </c>
      <c r="E58" s="178">
        <v>0</v>
      </c>
      <c r="F58" s="178">
        <v>0.28270000000000001</v>
      </c>
      <c r="G58" s="178">
        <v>0</v>
      </c>
      <c r="H58" s="178">
        <v>18.156787999999999</v>
      </c>
      <c r="J58" s="23"/>
      <c r="K58" s="23"/>
    </row>
    <row r="59" spans="1:11" x14ac:dyDescent="0.25">
      <c r="A59" s="113" t="s">
        <v>4</v>
      </c>
      <c r="B59" s="103">
        <f>SUM(B57:B58)</f>
        <v>2422.5393479999998</v>
      </c>
      <c r="C59" s="103">
        <f t="shared" ref="C59:H59" si="4">SUM(C57:C58)</f>
        <v>5891.2354999999998</v>
      </c>
      <c r="D59" s="182">
        <f t="shared" si="4"/>
        <v>140.60610700000001</v>
      </c>
      <c r="E59" s="103">
        <f t="shared" si="4"/>
        <v>163.66415499999999</v>
      </c>
      <c r="F59" s="103">
        <f t="shared" si="4"/>
        <v>-1121.4896020000001</v>
      </c>
      <c r="G59" s="103">
        <f t="shared" si="4"/>
        <v>-111.861214</v>
      </c>
      <c r="H59" s="103">
        <f t="shared" si="4"/>
        <v>7384.7258460000003</v>
      </c>
      <c r="J59" s="23"/>
      <c r="K59" s="23"/>
    </row>
    <row r="60" spans="1:11" x14ac:dyDescent="0.25">
      <c r="A60" s="15"/>
      <c r="B60" s="183"/>
      <c r="C60" s="183"/>
      <c r="D60" s="183"/>
      <c r="E60" s="183"/>
      <c r="F60" s="183"/>
      <c r="G60" s="183"/>
      <c r="H60" s="183"/>
      <c r="J60" s="23"/>
      <c r="K60" s="23"/>
    </row>
    <row r="61" spans="1:11" x14ac:dyDescent="0.25">
      <c r="A61" s="130" t="s">
        <v>59</v>
      </c>
      <c r="B61" s="178">
        <v>45</v>
      </c>
      <c r="C61" s="178">
        <v>0</v>
      </c>
      <c r="D61" s="178">
        <v>0</v>
      </c>
      <c r="E61" s="178">
        <v>0</v>
      </c>
      <c r="F61" s="178">
        <v>992.02867500000002</v>
      </c>
      <c r="G61" s="178">
        <v>-45</v>
      </c>
      <c r="H61" s="178">
        <v>992.02867500000002</v>
      </c>
      <c r="J61" s="23"/>
      <c r="K61" s="23"/>
    </row>
    <row r="62" spans="1:11" x14ac:dyDescent="0.25">
      <c r="A62" s="107" t="s">
        <v>60</v>
      </c>
      <c r="B62" s="178">
        <v>7050.5305250000001</v>
      </c>
      <c r="C62" s="178">
        <v>33621.147346999998</v>
      </c>
      <c r="D62" s="178">
        <v>0</v>
      </c>
      <c r="E62" s="178">
        <v>0</v>
      </c>
      <c r="F62" s="178">
        <v>0</v>
      </c>
      <c r="G62" s="178">
        <v>-2874.4655600000001</v>
      </c>
      <c r="H62" s="178">
        <v>37797.212312000003</v>
      </c>
      <c r="J62" s="23"/>
      <c r="K62" s="23"/>
    </row>
    <row r="63" spans="1:11" x14ac:dyDescent="0.25">
      <c r="A63" s="107" t="s">
        <v>61</v>
      </c>
      <c r="B63" s="178">
        <v>0</v>
      </c>
      <c r="C63" s="178">
        <v>14566.489133999999</v>
      </c>
      <c r="D63" s="178">
        <v>0</v>
      </c>
      <c r="E63" s="178">
        <v>0</v>
      </c>
      <c r="F63" s="178">
        <v>0</v>
      </c>
      <c r="G63" s="178">
        <v>0</v>
      </c>
      <c r="H63" s="178">
        <v>14566.489133999999</v>
      </c>
      <c r="J63" s="23"/>
      <c r="K63" s="23"/>
    </row>
    <row r="64" spans="1:11" x14ac:dyDescent="0.25">
      <c r="A64" s="119" t="s">
        <v>62</v>
      </c>
      <c r="B64" s="178">
        <v>0</v>
      </c>
      <c r="C64" s="178">
        <v>1951.98308</v>
      </c>
      <c r="D64" s="178">
        <v>0</v>
      </c>
      <c r="E64" s="178">
        <v>0</v>
      </c>
      <c r="F64" s="178">
        <v>0</v>
      </c>
      <c r="G64" s="178">
        <v>0</v>
      </c>
      <c r="H64" s="178">
        <v>1951.98308</v>
      </c>
      <c r="J64" s="23"/>
      <c r="K64" s="23"/>
    </row>
    <row r="65" spans="1:11" x14ac:dyDescent="0.25">
      <c r="A65" s="107" t="s">
        <v>63</v>
      </c>
      <c r="B65" s="178">
        <v>0</v>
      </c>
      <c r="C65" s="178">
        <v>0</v>
      </c>
      <c r="D65" s="178">
        <v>0</v>
      </c>
      <c r="E65" s="178">
        <v>0</v>
      </c>
      <c r="F65" s="178">
        <v>4012.927635</v>
      </c>
      <c r="G65" s="178">
        <v>0</v>
      </c>
      <c r="H65" s="178">
        <v>4012.927635</v>
      </c>
      <c r="J65" s="23"/>
      <c r="K65" s="23"/>
    </row>
    <row r="66" spans="1:11" x14ac:dyDescent="0.25">
      <c r="A66" s="107" t="s">
        <v>64</v>
      </c>
      <c r="B66" s="178">
        <v>0.94073200000000001</v>
      </c>
      <c r="C66" s="178">
        <v>13.510196000000001</v>
      </c>
      <c r="D66" s="178">
        <v>0</v>
      </c>
      <c r="E66" s="178">
        <v>0</v>
      </c>
      <c r="F66" s="178">
        <v>8.9619250000000008</v>
      </c>
      <c r="G66" s="178">
        <v>0</v>
      </c>
      <c r="H66" s="178">
        <v>23.623007000000001</v>
      </c>
      <c r="J66" s="23"/>
      <c r="K66" s="23"/>
    </row>
    <row r="67" spans="1:11" x14ac:dyDescent="0.25">
      <c r="A67" s="107" t="s">
        <v>65</v>
      </c>
      <c r="B67" s="178">
        <v>0</v>
      </c>
      <c r="C67" s="178">
        <v>174.50097400000001</v>
      </c>
      <c r="D67" s="178">
        <v>0</v>
      </c>
      <c r="E67" s="178">
        <v>47.410375000000002</v>
      </c>
      <c r="F67" s="178">
        <v>433.14938100000001</v>
      </c>
      <c r="G67" s="178">
        <v>-463.44038799999998</v>
      </c>
      <c r="H67" s="178">
        <v>191.62034199999999</v>
      </c>
      <c r="J67" s="23"/>
      <c r="K67" s="23"/>
    </row>
    <row r="68" spans="1:11" x14ac:dyDescent="0.25">
      <c r="A68" s="107" t="s">
        <v>50</v>
      </c>
      <c r="B68" s="178">
        <v>63.964430999999998</v>
      </c>
      <c r="C68" s="178">
        <v>694.57851000000005</v>
      </c>
      <c r="D68" s="178">
        <v>0</v>
      </c>
      <c r="E68" s="178">
        <v>0</v>
      </c>
      <c r="F68" s="178">
        <v>0.87026000000000003</v>
      </c>
      <c r="G68" s="178">
        <v>0</v>
      </c>
      <c r="H68" s="178">
        <v>759.41320099999996</v>
      </c>
      <c r="J68" s="23"/>
      <c r="K68" s="23"/>
    </row>
    <row r="69" spans="1:11" x14ac:dyDescent="0.25">
      <c r="A69" s="107" t="s">
        <v>66</v>
      </c>
      <c r="B69" s="178">
        <v>173.99350200000001</v>
      </c>
      <c r="C69" s="178">
        <v>-9.9999999999999995E-7</v>
      </c>
      <c r="D69" s="178">
        <v>5.1560540000000001</v>
      </c>
      <c r="E69" s="178">
        <v>9.3022340000000003</v>
      </c>
      <c r="F69" s="178">
        <v>0</v>
      </c>
      <c r="G69" s="178">
        <v>-119.106612</v>
      </c>
      <c r="H69" s="178">
        <v>69.345177000000007</v>
      </c>
      <c r="J69" s="23"/>
      <c r="K69" s="23"/>
    </row>
    <row r="70" spans="1:11" x14ac:dyDescent="0.25">
      <c r="A70" s="107" t="s">
        <v>67</v>
      </c>
      <c r="B70" s="178">
        <v>98.881415000000004</v>
      </c>
      <c r="C70" s="178">
        <v>746.46303399999999</v>
      </c>
      <c r="D70" s="178">
        <v>9.9999999999999995E-7</v>
      </c>
      <c r="E70" s="178">
        <v>23.574021999999999</v>
      </c>
      <c r="F70" s="178">
        <v>0</v>
      </c>
      <c r="G70" s="178">
        <v>-296.25483400000002</v>
      </c>
      <c r="H70" s="178">
        <v>572.66363799999999</v>
      </c>
      <c r="J70" s="23"/>
      <c r="K70" s="23"/>
    </row>
    <row r="71" spans="1:11" x14ac:dyDescent="0.25">
      <c r="A71" s="107" t="s">
        <v>68</v>
      </c>
      <c r="B71" s="178">
        <v>87.738624000000002</v>
      </c>
      <c r="C71" s="178">
        <v>5548.5543779999998</v>
      </c>
      <c r="D71" s="178">
        <v>0</v>
      </c>
      <c r="E71" s="178">
        <v>0</v>
      </c>
      <c r="F71" s="178">
        <v>105</v>
      </c>
      <c r="G71" s="178">
        <v>0</v>
      </c>
      <c r="H71" s="178">
        <v>5741.2930020000003</v>
      </c>
      <c r="J71" s="23"/>
      <c r="K71" s="23"/>
    </row>
    <row r="72" spans="1:11" x14ac:dyDescent="0.25">
      <c r="A72" s="107" t="s">
        <v>69</v>
      </c>
      <c r="B72" s="178">
        <v>206.22072600000001</v>
      </c>
      <c r="C72" s="178">
        <v>665.97499900000003</v>
      </c>
      <c r="D72" s="180">
        <v>14.054299</v>
      </c>
      <c r="E72" s="178">
        <v>35.771424000000003</v>
      </c>
      <c r="F72" s="178">
        <v>86.036705999999995</v>
      </c>
      <c r="G72" s="178">
        <v>-31.652446000000001</v>
      </c>
      <c r="H72" s="178">
        <v>976.405708</v>
      </c>
      <c r="J72" s="23"/>
      <c r="K72" s="23"/>
    </row>
    <row r="73" spans="1:11" x14ac:dyDescent="0.25">
      <c r="A73" s="113" t="s">
        <v>70</v>
      </c>
      <c r="B73" s="103">
        <f t="shared" ref="B73:H73" si="5">SUM(B61:B72)</f>
        <v>7727.2699549999998</v>
      </c>
      <c r="C73" s="103">
        <f t="shared" si="5"/>
        <v>57983.201650999996</v>
      </c>
      <c r="D73" s="103">
        <f t="shared" si="5"/>
        <v>19.210354000000002</v>
      </c>
      <c r="E73" s="103">
        <f t="shared" si="5"/>
        <v>116.058055</v>
      </c>
      <c r="F73" s="103">
        <f t="shared" si="5"/>
        <v>5638.9745819999989</v>
      </c>
      <c r="G73" s="103">
        <f t="shared" si="5"/>
        <v>-3829.91984</v>
      </c>
      <c r="H73" s="103">
        <f t="shared" si="5"/>
        <v>67655.004911000011</v>
      </c>
      <c r="J73" s="23"/>
      <c r="K73" s="23"/>
    </row>
    <row r="74" spans="1:11" ht="15.75" thickBot="1" x14ac:dyDescent="0.3">
      <c r="A74" s="14"/>
      <c r="B74" s="183"/>
      <c r="C74" s="183"/>
      <c r="D74" s="184"/>
      <c r="E74" s="183"/>
      <c r="F74" s="183"/>
      <c r="G74" s="183"/>
      <c r="H74" s="184"/>
      <c r="J74" s="23"/>
      <c r="K74" s="23"/>
    </row>
    <row r="75" spans="1:11" ht="15.75" thickTop="1" x14ac:dyDescent="0.25">
      <c r="A75" s="49" t="s">
        <v>18</v>
      </c>
      <c r="B75" s="105">
        <f t="shared" ref="B75:H75" si="6">B73+B59</f>
        <v>10149.809303</v>
      </c>
      <c r="C75" s="105">
        <f t="shared" si="6"/>
        <v>63874.437150999998</v>
      </c>
      <c r="D75" s="185">
        <f t="shared" si="6"/>
        <v>159.816461</v>
      </c>
      <c r="E75" s="105">
        <f t="shared" si="6"/>
        <v>279.72221000000002</v>
      </c>
      <c r="F75" s="105">
        <f t="shared" si="6"/>
        <v>4517.4849799999993</v>
      </c>
      <c r="G75" s="105">
        <f t="shared" si="6"/>
        <v>-3941.781054</v>
      </c>
      <c r="H75" s="185">
        <f t="shared" si="6"/>
        <v>75039.730757000012</v>
      </c>
      <c r="J75" s="23"/>
      <c r="K75" s="23"/>
    </row>
    <row r="77" spans="1:11" ht="33" customHeight="1" x14ac:dyDescent="0.25">
      <c r="A77" s="188"/>
      <c r="B77" s="188"/>
      <c r="C77" s="188"/>
      <c r="D77" s="188"/>
      <c r="E77" s="188"/>
      <c r="F77" s="188"/>
      <c r="G77" s="188"/>
      <c r="H77" s="188"/>
    </row>
    <row r="79" spans="1:11" x14ac:dyDescent="0.25">
      <c r="B79" s="23"/>
      <c r="C79" s="23"/>
      <c r="D79" s="23"/>
      <c r="E79" s="23"/>
      <c r="F79" s="23"/>
      <c r="G79" s="23"/>
      <c r="H79" s="23"/>
    </row>
  </sheetData>
  <mergeCells count="1">
    <mergeCell ref="A77:H77"/>
  </mergeCells>
  <pageMargins left="0.7" right="0.7" top="0.75" bottom="0.75" header="0.3" footer="0.3"/>
  <pageSetup paperSize="9" scale="5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87"/>
  <sheetViews>
    <sheetView showGridLines="0" tabSelected="1" topLeftCell="A25" zoomScaleNormal="100" zoomScaleSheetLayoutView="85" workbookViewId="0">
      <selection activeCell="M61" sqref="M61"/>
    </sheetView>
  </sheetViews>
  <sheetFormatPr defaultColWidth="8.5703125" defaultRowHeight="15" x14ac:dyDescent="0.25"/>
  <cols>
    <col min="1" max="1" width="55.42578125" style="22" customWidth="1"/>
    <col min="2" max="8" width="10" style="22" customWidth="1"/>
    <col min="9" max="9" width="8.5703125" style="47" customWidth="1"/>
    <col min="10" max="16384" width="8.5703125" style="22"/>
  </cols>
  <sheetData>
    <row r="1" spans="1:23" s="117" customFormat="1" ht="16.5" customHeight="1" x14ac:dyDescent="0.2">
      <c r="A1" s="133" t="s">
        <v>28</v>
      </c>
      <c r="B1" s="134"/>
      <c r="C1" s="135"/>
      <c r="D1" s="133"/>
      <c r="E1" s="134"/>
      <c r="F1" s="135"/>
      <c r="G1" s="133"/>
      <c r="H1" s="134"/>
      <c r="I1" s="118"/>
    </row>
    <row r="2" spans="1:23" ht="75.599999999999994" customHeight="1" x14ac:dyDescent="0.25">
      <c r="A2" s="19" t="s">
        <v>36</v>
      </c>
      <c r="B2" s="26" t="s">
        <v>9</v>
      </c>
      <c r="C2" s="26" t="s">
        <v>10</v>
      </c>
      <c r="D2" s="26" t="s">
        <v>30</v>
      </c>
      <c r="E2" s="26" t="s">
        <v>11</v>
      </c>
      <c r="F2" s="26" t="s">
        <v>12</v>
      </c>
      <c r="G2" s="26" t="s">
        <v>13</v>
      </c>
      <c r="H2" s="26" t="s">
        <v>14</v>
      </c>
    </row>
    <row r="3" spans="1:23" x14ac:dyDescent="0.25">
      <c r="A3" s="35" t="s">
        <v>71</v>
      </c>
      <c r="B3" s="54">
        <v>4276.1399350000002</v>
      </c>
      <c r="C3" s="141">
        <v>1951.7180310000001</v>
      </c>
      <c r="D3" s="54">
        <v>0</v>
      </c>
      <c r="E3" s="54">
        <v>0</v>
      </c>
      <c r="F3" s="54">
        <v>0</v>
      </c>
      <c r="G3" s="141">
        <v>-187.01917300000002</v>
      </c>
      <c r="H3" s="54">
        <v>6040.8387929999999</v>
      </c>
      <c r="I3" s="75"/>
      <c r="J3" s="23"/>
      <c r="K3" s="23"/>
      <c r="L3" s="23"/>
      <c r="M3" s="23"/>
      <c r="N3" s="23"/>
      <c r="P3" s="23"/>
      <c r="Q3" s="23"/>
      <c r="R3" s="23"/>
      <c r="S3" s="23"/>
      <c r="T3" s="23"/>
      <c r="U3" s="23"/>
      <c r="V3" s="23"/>
      <c r="W3" s="23"/>
    </row>
    <row r="4" spans="1:23" x14ac:dyDescent="0.25">
      <c r="A4" s="35" t="s">
        <v>72</v>
      </c>
      <c r="B4" s="54">
        <v>-3.8169819999999999</v>
      </c>
      <c r="C4" s="142">
        <v>0</v>
      </c>
      <c r="D4" s="54">
        <v>0</v>
      </c>
      <c r="E4" s="54">
        <v>0</v>
      </c>
      <c r="F4" s="54">
        <v>0</v>
      </c>
      <c r="G4" s="142">
        <v>0</v>
      </c>
      <c r="H4" s="54">
        <v>-3.8169819999999999</v>
      </c>
      <c r="I4" s="39"/>
      <c r="J4" s="23"/>
      <c r="K4" s="23"/>
      <c r="L4" s="23"/>
      <c r="M4" s="23"/>
      <c r="N4" s="23"/>
      <c r="P4" s="23"/>
      <c r="Q4" s="23"/>
      <c r="R4" s="23"/>
      <c r="S4" s="23"/>
      <c r="T4" s="23"/>
      <c r="U4" s="23"/>
      <c r="V4" s="23"/>
      <c r="W4" s="23"/>
    </row>
    <row r="5" spans="1:23" x14ac:dyDescent="0.25">
      <c r="A5" s="114" t="s">
        <v>73</v>
      </c>
      <c r="B5" s="55">
        <v>4272.3229529999999</v>
      </c>
      <c r="C5" s="143">
        <v>1951.7180310000001</v>
      </c>
      <c r="D5" s="55">
        <v>0</v>
      </c>
      <c r="E5" s="55">
        <v>0</v>
      </c>
      <c r="F5" s="55">
        <v>0</v>
      </c>
      <c r="G5" s="143">
        <v>-187.01917300000002</v>
      </c>
      <c r="H5" s="55">
        <v>6037.0218109999996</v>
      </c>
      <c r="I5" s="39"/>
      <c r="J5" s="23"/>
      <c r="K5" s="23"/>
      <c r="L5" s="23"/>
      <c r="M5" s="23"/>
      <c r="N5" s="23"/>
      <c r="P5" s="23"/>
      <c r="Q5" s="23"/>
      <c r="R5" s="23"/>
      <c r="S5" s="23"/>
      <c r="T5" s="23"/>
      <c r="U5" s="23"/>
      <c r="V5" s="23"/>
      <c r="W5" s="23"/>
    </row>
    <row r="6" spans="1:23" x14ac:dyDescent="0.25">
      <c r="A6" s="116" t="s">
        <v>74</v>
      </c>
      <c r="B6" s="54">
        <v>-113.0352</v>
      </c>
      <c r="C6" s="142">
        <v>-0.62019899999999994</v>
      </c>
      <c r="D6" s="54">
        <v>0</v>
      </c>
      <c r="E6" s="54">
        <v>0</v>
      </c>
      <c r="F6" s="54">
        <v>0</v>
      </c>
      <c r="G6" s="142">
        <v>0</v>
      </c>
      <c r="H6" s="54">
        <v>-113.655399</v>
      </c>
      <c r="I6" s="39"/>
      <c r="J6" s="23"/>
      <c r="K6" s="23"/>
      <c r="L6" s="23"/>
      <c r="M6" s="23"/>
      <c r="N6" s="23"/>
      <c r="P6" s="23"/>
      <c r="Q6" s="23"/>
      <c r="R6" s="23"/>
      <c r="S6" s="23"/>
      <c r="T6" s="23"/>
      <c r="U6" s="23"/>
      <c r="V6" s="23"/>
      <c r="W6" s="23"/>
    </row>
    <row r="7" spans="1:23" x14ac:dyDescent="0.25">
      <c r="A7" s="114" t="s">
        <v>75</v>
      </c>
      <c r="B7" s="55">
        <f>+B5+B6</f>
        <v>4159.2877529999996</v>
      </c>
      <c r="C7" s="143">
        <f t="shared" ref="C7:H7" si="0">+C5+C6</f>
        <v>1951.0978320000002</v>
      </c>
      <c r="D7" s="55">
        <f t="shared" si="0"/>
        <v>0</v>
      </c>
      <c r="E7" s="55">
        <f t="shared" si="0"/>
        <v>0</v>
      </c>
      <c r="F7" s="55">
        <f t="shared" si="0"/>
        <v>0</v>
      </c>
      <c r="G7" s="143">
        <f t="shared" si="0"/>
        <v>-187.01917300000002</v>
      </c>
      <c r="H7" s="55">
        <f t="shared" si="0"/>
        <v>5923.3664119999994</v>
      </c>
      <c r="I7" s="39"/>
      <c r="J7" s="23"/>
      <c r="K7" s="23"/>
      <c r="L7" s="23"/>
      <c r="M7" s="23"/>
      <c r="N7" s="23"/>
      <c r="P7" s="23"/>
      <c r="Q7" s="23"/>
      <c r="R7" s="23"/>
      <c r="S7" s="23"/>
      <c r="T7" s="23"/>
      <c r="U7" s="23"/>
      <c r="V7" s="23"/>
      <c r="W7" s="23"/>
    </row>
    <row r="8" spans="1:23" x14ac:dyDescent="0.25">
      <c r="A8" s="7"/>
      <c r="B8" s="54"/>
      <c r="C8" s="144"/>
      <c r="D8" s="54"/>
      <c r="E8" s="54"/>
      <c r="F8" s="54"/>
      <c r="G8" s="144"/>
      <c r="H8" s="54"/>
      <c r="I8" s="39"/>
      <c r="J8" s="23"/>
      <c r="K8" s="23"/>
      <c r="L8" s="23"/>
      <c r="M8" s="23"/>
      <c r="N8" s="23"/>
      <c r="P8" s="23"/>
      <c r="Q8" s="23"/>
      <c r="R8" s="23"/>
      <c r="S8" s="23"/>
      <c r="T8" s="23"/>
      <c r="U8" s="23"/>
      <c r="V8" s="23"/>
      <c r="W8" s="23"/>
    </row>
    <row r="9" spans="1:23" x14ac:dyDescent="0.25">
      <c r="A9" s="116" t="s">
        <v>76</v>
      </c>
      <c r="B9" s="54">
        <v>194.620969</v>
      </c>
      <c r="C9" s="144">
        <v>1522.5834540000001</v>
      </c>
      <c r="D9" s="54">
        <v>0.30888399999999999</v>
      </c>
      <c r="E9" s="54">
        <v>0.73102100000000003</v>
      </c>
      <c r="F9" s="54">
        <v>16.830065999999999</v>
      </c>
      <c r="G9" s="144">
        <v>-2.6420999999999992</v>
      </c>
      <c r="H9" s="54">
        <v>1732.432294</v>
      </c>
      <c r="I9" s="39"/>
      <c r="J9" s="23"/>
      <c r="K9" s="23"/>
      <c r="L9" s="23"/>
      <c r="M9" s="23"/>
      <c r="N9" s="23"/>
      <c r="P9" s="23"/>
      <c r="Q9" s="23"/>
      <c r="R9" s="23"/>
      <c r="S9" s="23"/>
      <c r="T9" s="23"/>
      <c r="U9" s="23"/>
      <c r="V9" s="23"/>
      <c r="W9" s="23"/>
    </row>
    <row r="10" spans="1:23" x14ac:dyDescent="0.25">
      <c r="A10" s="35" t="s">
        <v>77</v>
      </c>
      <c r="B10" s="54">
        <v>-34.253450999999998</v>
      </c>
      <c r="C10" s="144">
        <v>-335.19408800000002</v>
      </c>
      <c r="D10" s="54">
        <v>0</v>
      </c>
      <c r="E10" s="54">
        <v>4.2137000000000001E-2</v>
      </c>
      <c r="F10" s="54">
        <v>3.3617539999999999</v>
      </c>
      <c r="G10" s="144">
        <v>78.177859999999995</v>
      </c>
      <c r="H10" s="54">
        <v>-287.86578800000001</v>
      </c>
      <c r="I10" s="39"/>
      <c r="J10" s="23"/>
      <c r="K10" s="23"/>
      <c r="L10" s="23"/>
      <c r="M10" s="23"/>
      <c r="N10" s="23"/>
      <c r="P10" s="23"/>
      <c r="Q10" s="23"/>
      <c r="R10" s="23"/>
      <c r="S10" s="23"/>
      <c r="T10" s="23"/>
      <c r="U10" s="23"/>
      <c r="V10" s="23"/>
      <c r="W10" s="23"/>
    </row>
    <row r="11" spans="1:23" x14ac:dyDescent="0.25">
      <c r="A11" s="35" t="s">
        <v>78</v>
      </c>
      <c r="B11" s="54">
        <v>-75.710165000000003</v>
      </c>
      <c r="C11" s="144">
        <v>154.30786800000001</v>
      </c>
      <c r="D11" s="54">
        <v>0</v>
      </c>
      <c r="E11" s="54">
        <v>0</v>
      </c>
      <c r="F11" s="54">
        <v>-2.953973</v>
      </c>
      <c r="G11" s="144">
        <v>-37.660522999999998</v>
      </c>
      <c r="H11" s="54">
        <v>37.983207999999998</v>
      </c>
      <c r="I11" s="39"/>
      <c r="J11" s="23"/>
      <c r="K11" s="23"/>
      <c r="L11" s="23"/>
      <c r="M11" s="23"/>
      <c r="N11" s="23"/>
      <c r="P11" s="23"/>
      <c r="Q11" s="23"/>
      <c r="R11" s="23"/>
      <c r="S11" s="23"/>
      <c r="T11" s="23"/>
      <c r="U11" s="23"/>
      <c r="V11" s="23"/>
      <c r="W11" s="23"/>
    </row>
    <row r="12" spans="1:23" x14ac:dyDescent="0.25">
      <c r="A12" s="116" t="s">
        <v>79</v>
      </c>
      <c r="B12" s="54">
        <v>0</v>
      </c>
      <c r="C12" s="144">
        <v>-1943.0027970000001</v>
      </c>
      <c r="D12" s="54">
        <v>0</v>
      </c>
      <c r="E12" s="54">
        <v>0</v>
      </c>
      <c r="F12" s="54">
        <v>0</v>
      </c>
      <c r="G12" s="144">
        <v>0</v>
      </c>
      <c r="H12" s="54">
        <v>-1943.0027970000001</v>
      </c>
      <c r="I12" s="39"/>
      <c r="J12" s="23"/>
      <c r="K12" s="23"/>
      <c r="L12" s="23"/>
      <c r="M12" s="23"/>
      <c r="N12" s="23"/>
      <c r="P12" s="23"/>
      <c r="Q12" s="23"/>
      <c r="R12" s="23"/>
      <c r="S12" s="23"/>
      <c r="T12" s="23"/>
      <c r="U12" s="23"/>
      <c r="V12" s="23"/>
      <c r="W12" s="23"/>
    </row>
    <row r="13" spans="1:23" x14ac:dyDescent="0.25">
      <c r="A13" s="131" t="s">
        <v>80</v>
      </c>
      <c r="B13" s="54">
        <v>0</v>
      </c>
      <c r="C13" s="144">
        <v>-351.34648900000002</v>
      </c>
      <c r="D13" s="54">
        <v>0</v>
      </c>
      <c r="E13" s="54">
        <v>0</v>
      </c>
      <c r="F13" s="54">
        <v>0</v>
      </c>
      <c r="G13" s="144">
        <v>0</v>
      </c>
      <c r="H13" s="54">
        <v>-351.34648900000002</v>
      </c>
      <c r="I13" s="39"/>
      <c r="J13" s="23"/>
      <c r="K13" s="23"/>
      <c r="L13" s="23"/>
      <c r="M13" s="23"/>
      <c r="N13" s="23"/>
      <c r="P13" s="23"/>
      <c r="Q13" s="23"/>
      <c r="R13" s="23"/>
      <c r="S13" s="23"/>
      <c r="T13" s="23"/>
      <c r="U13" s="23"/>
      <c r="V13" s="23"/>
      <c r="W13" s="23"/>
    </row>
    <row r="14" spans="1:23" x14ac:dyDescent="0.25">
      <c r="A14" s="116" t="s">
        <v>81</v>
      </c>
      <c r="B14" s="54">
        <v>23.775506</v>
      </c>
      <c r="C14" s="144">
        <v>19.232994000000001</v>
      </c>
      <c r="D14" s="54">
        <v>200.536585</v>
      </c>
      <c r="E14" s="54">
        <v>122.15770999999999</v>
      </c>
      <c r="F14" s="54">
        <v>-3.9050000000000001E-3</v>
      </c>
      <c r="G14" s="144">
        <v>-118.263682</v>
      </c>
      <c r="H14" s="54">
        <v>247.43520799999999</v>
      </c>
      <c r="I14" s="39"/>
      <c r="J14" s="23"/>
      <c r="K14" s="23"/>
      <c r="L14" s="23"/>
      <c r="M14" s="23"/>
      <c r="N14" s="23"/>
      <c r="P14" s="23"/>
      <c r="Q14" s="23"/>
      <c r="R14" s="23"/>
      <c r="S14" s="23"/>
      <c r="T14" s="23"/>
      <c r="U14" s="23"/>
      <c r="V14" s="23"/>
      <c r="W14" s="23"/>
    </row>
    <row r="15" spans="1:23" x14ac:dyDescent="0.25">
      <c r="A15" s="116" t="s">
        <v>82</v>
      </c>
      <c r="B15" s="54">
        <v>1.2997590000000001</v>
      </c>
      <c r="C15" s="144">
        <v>127.278406</v>
      </c>
      <c r="D15" s="54">
        <v>0</v>
      </c>
      <c r="E15" s="54">
        <v>0.71761200000000003</v>
      </c>
      <c r="F15" s="54">
        <v>14.712951</v>
      </c>
      <c r="G15" s="144">
        <v>0</v>
      </c>
      <c r="H15" s="54">
        <v>144.00727599999999</v>
      </c>
      <c r="I15" s="39"/>
      <c r="J15" s="23"/>
      <c r="K15" s="23"/>
      <c r="L15" s="23"/>
      <c r="M15" s="23"/>
      <c r="N15" s="23"/>
      <c r="P15" s="23"/>
      <c r="Q15" s="23"/>
      <c r="R15" s="23"/>
      <c r="S15" s="23"/>
      <c r="T15" s="23"/>
      <c r="U15" s="23"/>
      <c r="V15" s="23"/>
      <c r="W15" s="23"/>
    </row>
    <row r="16" spans="1:23" x14ac:dyDescent="0.25">
      <c r="A16" s="107" t="s">
        <v>83</v>
      </c>
      <c r="B16" s="54">
        <v>0</v>
      </c>
      <c r="C16" s="142">
        <v>-0.16059200000000001</v>
      </c>
      <c r="D16" s="54">
        <v>0</v>
      </c>
      <c r="E16" s="54">
        <v>0.79661499999999996</v>
      </c>
      <c r="F16" s="54">
        <v>-3.2277</v>
      </c>
      <c r="G16" s="142">
        <v>0</v>
      </c>
      <c r="H16" s="54">
        <v>-2.5916769999999998</v>
      </c>
      <c r="I16" s="39"/>
      <c r="J16" s="23"/>
      <c r="K16" s="23"/>
      <c r="L16" s="23"/>
      <c r="M16" s="23"/>
      <c r="N16" s="23"/>
      <c r="P16" s="23"/>
      <c r="Q16" s="23"/>
      <c r="R16" s="23"/>
      <c r="S16" s="23"/>
      <c r="T16" s="23"/>
      <c r="U16" s="23"/>
      <c r="V16" s="23"/>
      <c r="W16" s="23"/>
    </row>
    <row r="17" spans="1:23" x14ac:dyDescent="0.25">
      <c r="A17" s="114" t="s">
        <v>5</v>
      </c>
      <c r="B17" s="55">
        <f>SUM(B7:B16)</f>
        <v>4269.0203709999996</v>
      </c>
      <c r="C17" s="143">
        <f t="shared" ref="C17:H17" si="1">SUM(C7:C16)</f>
        <v>1144.7965879999995</v>
      </c>
      <c r="D17" s="55">
        <f t="shared" si="1"/>
        <v>200.84546900000001</v>
      </c>
      <c r="E17" s="55">
        <f t="shared" si="1"/>
        <v>124.44509499999999</v>
      </c>
      <c r="F17" s="55">
        <f t="shared" si="1"/>
        <v>28.719193000000001</v>
      </c>
      <c r="G17" s="143">
        <f t="shared" si="1"/>
        <v>-267.40761800000001</v>
      </c>
      <c r="H17" s="55">
        <f t="shared" si="1"/>
        <v>5500.4176469999993</v>
      </c>
      <c r="I17" s="39"/>
      <c r="J17" s="23"/>
      <c r="K17" s="23"/>
      <c r="L17" s="23"/>
      <c r="M17" s="23"/>
      <c r="N17" s="23"/>
      <c r="P17" s="23"/>
      <c r="Q17" s="23"/>
      <c r="R17" s="23"/>
      <c r="S17" s="23"/>
      <c r="T17" s="23"/>
      <c r="U17" s="23"/>
      <c r="V17" s="23"/>
      <c r="W17" s="23"/>
    </row>
    <row r="18" spans="1:23" x14ac:dyDescent="0.25">
      <c r="A18" s="7"/>
      <c r="B18" s="54"/>
      <c r="C18" s="144"/>
      <c r="D18" s="54"/>
      <c r="E18" s="54"/>
      <c r="F18" s="54"/>
      <c r="G18" s="144"/>
      <c r="H18" s="54"/>
      <c r="I18" s="39"/>
      <c r="J18" s="23"/>
      <c r="K18" s="23"/>
      <c r="L18" s="23"/>
      <c r="M18" s="23"/>
      <c r="N18" s="23"/>
      <c r="P18" s="23"/>
      <c r="Q18" s="23"/>
      <c r="R18" s="23"/>
      <c r="S18" s="23"/>
      <c r="T18" s="23"/>
      <c r="U18" s="23"/>
      <c r="V18" s="23"/>
      <c r="W18" s="23"/>
    </row>
    <row r="19" spans="1:23" x14ac:dyDescent="0.25">
      <c r="A19" s="116" t="s">
        <v>84</v>
      </c>
      <c r="B19" s="54">
        <v>-3290.2847029999998</v>
      </c>
      <c r="C19" s="144">
        <v>180.47171900000001</v>
      </c>
      <c r="D19" s="54">
        <v>0</v>
      </c>
      <c r="E19" s="54">
        <v>0</v>
      </c>
      <c r="F19" s="54">
        <v>0</v>
      </c>
      <c r="G19" s="144">
        <v>125.995859</v>
      </c>
      <c r="H19" s="54">
        <v>-2983.817125</v>
      </c>
      <c r="I19" s="39"/>
      <c r="J19" s="23"/>
      <c r="K19" s="23"/>
      <c r="L19" s="23"/>
      <c r="M19" s="23"/>
      <c r="N19" s="23"/>
      <c r="P19" s="23"/>
      <c r="Q19" s="23"/>
      <c r="R19" s="23"/>
      <c r="S19" s="23"/>
      <c r="T19" s="23"/>
      <c r="U19" s="23"/>
      <c r="V19" s="23"/>
      <c r="W19" s="23"/>
    </row>
    <row r="20" spans="1:23" x14ac:dyDescent="0.25">
      <c r="A20" s="116" t="s">
        <v>85</v>
      </c>
      <c r="B20" s="54">
        <v>63.438400999999999</v>
      </c>
      <c r="C20" s="142">
        <v>0.94551399999999997</v>
      </c>
      <c r="D20" s="54">
        <v>0</v>
      </c>
      <c r="E20" s="54">
        <v>0</v>
      </c>
      <c r="F20" s="54">
        <v>0</v>
      </c>
      <c r="G20" s="142">
        <v>0</v>
      </c>
      <c r="H20" s="54">
        <v>64.383915000000002</v>
      </c>
      <c r="I20" s="39"/>
      <c r="J20" s="23"/>
      <c r="K20" s="23"/>
      <c r="L20" s="23"/>
      <c r="M20" s="23"/>
      <c r="N20" s="23"/>
      <c r="P20" s="23"/>
      <c r="Q20" s="23"/>
      <c r="R20" s="23"/>
      <c r="S20" s="23"/>
      <c r="T20" s="23"/>
      <c r="U20" s="23"/>
      <c r="V20" s="23"/>
      <c r="W20" s="23"/>
    </row>
    <row r="21" spans="1:23" x14ac:dyDescent="0.25">
      <c r="A21" s="114" t="s">
        <v>6</v>
      </c>
      <c r="B21" s="55">
        <f>SUM(B19:B20)</f>
        <v>-3226.8463019999999</v>
      </c>
      <c r="C21" s="143">
        <f t="shared" ref="C21:H21" si="2">SUM(C19:C20)</f>
        <v>181.41723300000001</v>
      </c>
      <c r="D21" s="55">
        <f t="shared" si="2"/>
        <v>0</v>
      </c>
      <c r="E21" s="55">
        <f t="shared" si="2"/>
        <v>0</v>
      </c>
      <c r="F21" s="55">
        <f t="shared" si="2"/>
        <v>0</v>
      </c>
      <c r="G21" s="143">
        <f t="shared" si="2"/>
        <v>125.995859</v>
      </c>
      <c r="H21" s="55">
        <f t="shared" si="2"/>
        <v>-2919.4332100000001</v>
      </c>
      <c r="I21" s="39"/>
      <c r="J21" s="23"/>
      <c r="K21" s="23"/>
      <c r="L21" s="23"/>
      <c r="M21" s="23"/>
      <c r="N21" s="23"/>
      <c r="P21" s="23"/>
      <c r="Q21" s="23"/>
      <c r="R21" s="23"/>
      <c r="S21" s="23"/>
      <c r="T21" s="23"/>
      <c r="U21" s="23"/>
      <c r="V21" s="23"/>
      <c r="W21" s="23"/>
    </row>
    <row r="22" spans="1:23" x14ac:dyDescent="0.25">
      <c r="A22" s="7"/>
      <c r="B22" s="54"/>
      <c r="C22" s="144"/>
      <c r="D22" s="54"/>
      <c r="E22" s="54"/>
      <c r="F22" s="54"/>
      <c r="G22" s="144"/>
      <c r="H22" s="54"/>
      <c r="I22" s="39"/>
      <c r="J22" s="23"/>
      <c r="K22" s="23"/>
      <c r="L22" s="23"/>
      <c r="M22" s="23"/>
      <c r="N22" s="23"/>
      <c r="P22" s="23"/>
      <c r="Q22" s="23"/>
      <c r="R22" s="23"/>
      <c r="S22" s="23"/>
      <c r="T22" s="23"/>
      <c r="U22" s="23"/>
      <c r="V22" s="23"/>
      <c r="W22" s="23"/>
    </row>
    <row r="23" spans="1:23" x14ac:dyDescent="0.25">
      <c r="A23" s="132" t="s">
        <v>86</v>
      </c>
      <c r="B23" s="54">
        <v>0</v>
      </c>
      <c r="C23" s="144">
        <v>351.34649100000001</v>
      </c>
      <c r="D23" s="54">
        <v>0</v>
      </c>
      <c r="E23" s="54">
        <v>0</v>
      </c>
      <c r="F23" s="54">
        <v>0</v>
      </c>
      <c r="G23" s="144">
        <v>0</v>
      </c>
      <c r="H23" s="54">
        <v>351.34649100000001</v>
      </c>
      <c r="I23" s="39"/>
      <c r="J23" s="23"/>
      <c r="K23" s="23"/>
      <c r="L23" s="23"/>
      <c r="M23" s="23"/>
      <c r="N23" s="23"/>
      <c r="P23" s="23"/>
      <c r="Q23" s="23"/>
      <c r="R23" s="23"/>
      <c r="S23" s="23"/>
      <c r="T23" s="23"/>
      <c r="U23" s="23"/>
      <c r="V23" s="23"/>
      <c r="W23" s="23"/>
    </row>
    <row r="24" spans="1:23" x14ac:dyDescent="0.25">
      <c r="A24" s="116" t="s">
        <v>87</v>
      </c>
      <c r="B24" s="54">
        <v>-285.82247999999998</v>
      </c>
      <c r="C24" s="144">
        <v>-181.747941</v>
      </c>
      <c r="D24" s="54">
        <v>-115.335279</v>
      </c>
      <c r="E24" s="54">
        <v>-102.216725</v>
      </c>
      <c r="F24" s="54">
        <v>-145.98871800000001</v>
      </c>
      <c r="G24" s="144">
        <v>52.085652000000003</v>
      </c>
      <c r="H24" s="54">
        <v>-779.02549099999999</v>
      </c>
      <c r="I24" s="39"/>
      <c r="J24" s="23"/>
      <c r="K24" s="23"/>
      <c r="L24" s="23"/>
      <c r="M24" s="23"/>
      <c r="N24" s="23"/>
      <c r="P24" s="23"/>
      <c r="Q24" s="23"/>
      <c r="R24" s="23"/>
      <c r="S24" s="23"/>
      <c r="T24" s="23"/>
      <c r="U24" s="23"/>
      <c r="V24" s="23"/>
      <c r="W24" s="23"/>
    </row>
    <row r="25" spans="1:23" x14ac:dyDescent="0.25">
      <c r="A25" s="116" t="s">
        <v>88</v>
      </c>
      <c r="B25" s="54">
        <v>-3.4405320000000001</v>
      </c>
      <c r="C25" s="144">
        <v>0.72687999999999997</v>
      </c>
      <c r="D25" s="54">
        <v>1.2669999999999999E-3</v>
      </c>
      <c r="E25" s="54">
        <v>0</v>
      </c>
      <c r="F25" s="54">
        <v>-0.86727900000000002</v>
      </c>
      <c r="G25" s="144">
        <v>0</v>
      </c>
      <c r="H25" s="54">
        <v>-3.5796640000000002</v>
      </c>
      <c r="I25" s="39"/>
      <c r="J25" s="23"/>
      <c r="K25" s="23"/>
      <c r="L25" s="23"/>
      <c r="M25" s="23"/>
      <c r="N25" s="23"/>
      <c r="P25" s="23"/>
      <c r="Q25" s="23"/>
      <c r="R25" s="23"/>
      <c r="S25" s="23"/>
      <c r="T25" s="23"/>
      <c r="U25" s="23"/>
      <c r="V25" s="23"/>
      <c r="W25" s="23"/>
    </row>
    <row r="26" spans="1:23" x14ac:dyDescent="0.25">
      <c r="A26" s="116" t="s">
        <v>89</v>
      </c>
      <c r="B26" s="54">
        <v>-602.06052299999999</v>
      </c>
      <c r="C26" s="144">
        <v>-20.057956999999998</v>
      </c>
      <c r="D26" s="54">
        <v>-29.001746000000001</v>
      </c>
      <c r="E26" s="54">
        <v>0</v>
      </c>
      <c r="F26" s="54">
        <v>0</v>
      </c>
      <c r="G26" s="144">
        <v>61.687752000000003</v>
      </c>
      <c r="H26" s="54">
        <v>-589.43247399999996</v>
      </c>
      <c r="I26" s="39"/>
      <c r="J26" s="23"/>
      <c r="K26" s="23"/>
      <c r="L26" s="23"/>
      <c r="M26" s="23"/>
      <c r="N26" s="23"/>
      <c r="P26" s="23"/>
      <c r="Q26" s="23"/>
      <c r="R26" s="23"/>
      <c r="S26" s="23"/>
      <c r="T26" s="23"/>
      <c r="U26" s="23"/>
      <c r="V26" s="23"/>
      <c r="W26" s="23"/>
    </row>
    <row r="27" spans="1:23" x14ac:dyDescent="0.25">
      <c r="A27" s="116" t="s">
        <v>90</v>
      </c>
      <c r="B27" s="54">
        <v>-36.005859999999998</v>
      </c>
      <c r="C27" s="144">
        <v>-76.177116999999996</v>
      </c>
      <c r="D27" s="54">
        <v>0</v>
      </c>
      <c r="E27" s="54">
        <v>-3.7078E-2</v>
      </c>
      <c r="F27" s="54">
        <v>17.351281</v>
      </c>
      <c r="G27" s="144">
        <v>0</v>
      </c>
      <c r="H27" s="54">
        <v>-94.868774000000002</v>
      </c>
      <c r="I27" s="39"/>
      <c r="J27" s="23"/>
      <c r="K27" s="23"/>
      <c r="L27" s="23"/>
      <c r="M27" s="23"/>
      <c r="N27" s="23"/>
      <c r="P27" s="23"/>
      <c r="Q27" s="23"/>
      <c r="R27" s="23"/>
      <c r="S27" s="23"/>
      <c r="T27" s="23"/>
      <c r="U27" s="23"/>
      <c r="V27" s="23"/>
      <c r="W27" s="23"/>
    </row>
    <row r="28" spans="1:23" x14ac:dyDescent="0.25">
      <c r="A28" s="116" t="s">
        <v>91</v>
      </c>
      <c r="B28" s="54">
        <v>-24.114920000000001</v>
      </c>
      <c r="C28" s="144">
        <v>-336.94512099999997</v>
      </c>
      <c r="D28" s="54">
        <v>-0.40793499999999999</v>
      </c>
      <c r="E28" s="54">
        <v>-2.0927250000000002</v>
      </c>
      <c r="F28" s="54">
        <v>31.829184000000001</v>
      </c>
      <c r="G28" s="144">
        <v>-115.337007</v>
      </c>
      <c r="H28" s="54">
        <v>-447.06852400000002</v>
      </c>
      <c r="I28" s="39"/>
      <c r="J28" s="23"/>
      <c r="K28" s="23"/>
      <c r="L28" s="23"/>
      <c r="M28" s="23"/>
      <c r="N28" s="23"/>
      <c r="P28" s="23"/>
      <c r="Q28" s="23"/>
      <c r="R28" s="23"/>
      <c r="S28" s="23"/>
      <c r="T28" s="23"/>
      <c r="U28" s="23"/>
      <c r="V28" s="23"/>
      <c r="W28" s="23"/>
    </row>
    <row r="29" spans="1:23" x14ac:dyDescent="0.25">
      <c r="A29" s="116" t="s">
        <v>92</v>
      </c>
      <c r="B29" s="54">
        <v>-4.0135040000000002</v>
      </c>
      <c r="C29" s="142">
        <v>-40.102316000000002</v>
      </c>
      <c r="D29" s="54">
        <v>-18.300971000000001</v>
      </c>
      <c r="E29" s="54">
        <v>-5.4655800000000001</v>
      </c>
      <c r="F29" s="54">
        <v>-33.742645000000003</v>
      </c>
      <c r="G29" s="142">
        <v>11.860911</v>
      </c>
      <c r="H29" s="54">
        <v>-89.764105000000001</v>
      </c>
      <c r="I29" s="39"/>
      <c r="J29" s="23"/>
      <c r="K29" s="23"/>
      <c r="L29" s="23"/>
      <c r="M29" s="23"/>
      <c r="N29" s="23"/>
      <c r="P29" s="23"/>
      <c r="Q29" s="23"/>
      <c r="R29" s="23"/>
      <c r="S29" s="23"/>
      <c r="T29" s="23"/>
      <c r="U29" s="23"/>
      <c r="V29" s="23"/>
      <c r="W29" s="23"/>
    </row>
    <row r="30" spans="1:23" x14ac:dyDescent="0.25">
      <c r="A30" s="114" t="s">
        <v>7</v>
      </c>
      <c r="B30" s="55">
        <f>SUM(B23:B29)</f>
        <v>-955.45781899999997</v>
      </c>
      <c r="C30" s="143">
        <f t="shared" ref="C30:H30" si="3">SUM(C23:C29)</f>
        <v>-302.9570809999999</v>
      </c>
      <c r="D30" s="55">
        <f t="shared" si="3"/>
        <v>-163.04466400000001</v>
      </c>
      <c r="E30" s="55">
        <f t="shared" si="3"/>
        <v>-109.81210799999999</v>
      </c>
      <c r="F30" s="55">
        <f t="shared" si="3"/>
        <v>-131.41817700000001</v>
      </c>
      <c r="G30" s="143">
        <f t="shared" si="3"/>
        <v>10.297307999999999</v>
      </c>
      <c r="H30" s="55">
        <f t="shared" si="3"/>
        <v>-1652.3925409999999</v>
      </c>
      <c r="I30" s="39"/>
      <c r="J30" s="23"/>
      <c r="K30" s="23"/>
      <c r="L30" s="23"/>
      <c r="M30" s="23"/>
      <c r="N30" s="23"/>
      <c r="P30" s="23"/>
      <c r="Q30" s="23"/>
      <c r="R30" s="23"/>
      <c r="S30" s="23"/>
      <c r="T30" s="23"/>
      <c r="U30" s="23"/>
      <c r="V30" s="23"/>
      <c r="W30" s="23"/>
    </row>
    <row r="31" spans="1:23" x14ac:dyDescent="0.25">
      <c r="A31" s="7"/>
      <c r="B31" s="54"/>
      <c r="C31" s="142"/>
      <c r="D31" s="54"/>
      <c r="E31" s="54"/>
      <c r="F31" s="54"/>
      <c r="G31" s="142"/>
      <c r="H31" s="54"/>
      <c r="I31" s="39"/>
      <c r="J31" s="23"/>
      <c r="K31" s="23"/>
      <c r="L31" s="23"/>
      <c r="M31" s="23"/>
      <c r="N31" s="23"/>
      <c r="P31" s="23"/>
      <c r="Q31" s="23"/>
      <c r="R31" s="23"/>
      <c r="S31" s="23"/>
      <c r="T31" s="23"/>
      <c r="U31" s="23"/>
      <c r="V31" s="23"/>
      <c r="W31" s="23"/>
    </row>
    <row r="32" spans="1:23" x14ac:dyDescent="0.25">
      <c r="A32" s="3" t="s">
        <v>32</v>
      </c>
      <c r="B32" s="55">
        <f>B17+B21+B30</f>
        <v>86.716249999999718</v>
      </c>
      <c r="C32" s="143">
        <f t="shared" ref="C32:H32" si="4">C17+C21+C30</f>
        <v>1023.2567399999995</v>
      </c>
      <c r="D32" s="55">
        <f t="shared" si="4"/>
        <v>37.800804999999997</v>
      </c>
      <c r="E32" s="55">
        <f t="shared" si="4"/>
        <v>14.632987</v>
      </c>
      <c r="F32" s="55">
        <f t="shared" si="4"/>
        <v>-102.69898400000001</v>
      </c>
      <c r="G32" s="143">
        <f t="shared" si="4"/>
        <v>-131.11445100000003</v>
      </c>
      <c r="H32" s="55">
        <f t="shared" si="4"/>
        <v>928.59189599999922</v>
      </c>
      <c r="I32" s="39"/>
      <c r="J32" s="23"/>
      <c r="K32" s="23"/>
      <c r="L32" s="23"/>
      <c r="M32" s="23"/>
      <c r="N32" s="23"/>
      <c r="P32" s="23"/>
      <c r="Q32" s="23"/>
      <c r="R32" s="23"/>
      <c r="S32" s="23"/>
      <c r="T32" s="23"/>
      <c r="U32" s="23"/>
      <c r="V32" s="23"/>
      <c r="W32" s="23"/>
    </row>
    <row r="33" spans="1:23" x14ac:dyDescent="0.25">
      <c r="A33" s="3"/>
      <c r="B33" s="56"/>
      <c r="C33" s="145"/>
      <c r="D33" s="56"/>
      <c r="E33" s="56"/>
      <c r="F33" s="56"/>
      <c r="G33" s="145"/>
      <c r="H33" s="56"/>
      <c r="I33" s="39"/>
      <c r="J33" s="23"/>
      <c r="K33" s="23"/>
      <c r="L33" s="23"/>
      <c r="M33" s="23"/>
      <c r="N33" s="23"/>
      <c r="P33" s="23"/>
      <c r="Q33" s="23"/>
      <c r="R33" s="23"/>
      <c r="S33" s="23"/>
      <c r="T33" s="23"/>
      <c r="U33" s="23"/>
      <c r="V33" s="23"/>
      <c r="W33" s="23"/>
    </row>
    <row r="34" spans="1:23" x14ac:dyDescent="0.25">
      <c r="A34" s="116" t="s">
        <v>93</v>
      </c>
      <c r="B34" s="54">
        <v>-13.755989</v>
      </c>
      <c r="C34" s="142">
        <v>-244.56607</v>
      </c>
      <c r="D34" s="54">
        <v>-9.7522269999999995</v>
      </c>
      <c r="E34" s="54">
        <v>-3.9565169999999998</v>
      </c>
      <c r="F34" s="54">
        <v>34.424906</v>
      </c>
      <c r="G34" s="142">
        <v>33.827522000000002</v>
      </c>
      <c r="H34" s="54">
        <v>-203.77837500000001</v>
      </c>
      <c r="I34" s="39"/>
      <c r="J34" s="23"/>
      <c r="K34" s="23"/>
      <c r="L34" s="23"/>
      <c r="M34" s="23"/>
      <c r="N34" s="23"/>
      <c r="P34" s="23"/>
      <c r="Q34" s="23"/>
      <c r="R34" s="23"/>
      <c r="S34" s="23"/>
      <c r="T34" s="23"/>
      <c r="U34" s="23"/>
      <c r="V34" s="23"/>
      <c r="W34" s="23"/>
    </row>
    <row r="35" spans="1:23" x14ac:dyDescent="0.25">
      <c r="A35" s="40" t="s">
        <v>31</v>
      </c>
      <c r="B35" s="55">
        <f>B32+B34</f>
        <v>72.960260999999718</v>
      </c>
      <c r="C35" s="143">
        <f t="shared" ref="C35:H35" si="5">C32+C34</f>
        <v>778.6906699999995</v>
      </c>
      <c r="D35" s="55">
        <f t="shared" si="5"/>
        <v>28.048577999999999</v>
      </c>
      <c r="E35" s="55">
        <f t="shared" si="5"/>
        <v>10.67647</v>
      </c>
      <c r="F35" s="55">
        <f t="shared" si="5"/>
        <v>-68.274078000000003</v>
      </c>
      <c r="G35" s="143">
        <f t="shared" si="5"/>
        <v>-97.286929000000029</v>
      </c>
      <c r="H35" s="55">
        <f t="shared" si="5"/>
        <v>724.81352099999924</v>
      </c>
      <c r="I35" s="39"/>
      <c r="J35" s="23"/>
      <c r="K35" s="23"/>
      <c r="L35" s="23"/>
      <c r="M35" s="23"/>
      <c r="N35" s="23"/>
      <c r="P35" s="23"/>
      <c r="Q35" s="23"/>
      <c r="R35" s="23"/>
      <c r="S35" s="23"/>
      <c r="T35" s="23"/>
      <c r="U35" s="23"/>
      <c r="V35" s="23"/>
      <c r="W35" s="23"/>
    </row>
    <row r="36" spans="1:23" x14ac:dyDescent="0.25">
      <c r="A36" s="7"/>
      <c r="B36" s="146"/>
      <c r="C36" s="147"/>
      <c r="D36" s="146"/>
      <c r="E36" s="146"/>
      <c r="F36" s="146"/>
      <c r="G36" s="147"/>
      <c r="H36" s="146"/>
      <c r="I36" s="39"/>
      <c r="J36" s="23"/>
      <c r="K36" s="23"/>
      <c r="L36" s="23"/>
      <c r="M36" s="23"/>
      <c r="N36" s="23"/>
      <c r="P36" s="23"/>
      <c r="Q36" s="23"/>
      <c r="R36" s="23"/>
      <c r="S36" s="23"/>
      <c r="T36" s="23"/>
      <c r="U36" s="23"/>
      <c r="V36" s="23"/>
      <c r="W36" s="23"/>
    </row>
    <row r="37" spans="1:23" x14ac:dyDescent="0.25">
      <c r="A37" s="40" t="s">
        <v>29</v>
      </c>
      <c r="B37" s="56"/>
      <c r="C37" s="145"/>
      <c r="D37" s="56"/>
      <c r="E37" s="56"/>
      <c r="F37" s="56"/>
      <c r="G37" s="145"/>
      <c r="H37" s="56"/>
      <c r="I37" s="39"/>
      <c r="J37" s="23"/>
      <c r="K37" s="23"/>
      <c r="L37" s="23"/>
      <c r="M37" s="23"/>
      <c r="N37" s="23"/>
      <c r="P37" s="23"/>
      <c r="Q37" s="23"/>
      <c r="R37" s="23"/>
      <c r="S37" s="23"/>
      <c r="T37" s="23"/>
      <c r="U37" s="23"/>
      <c r="V37" s="23"/>
      <c r="W37" s="23"/>
    </row>
    <row r="38" spans="1:23" x14ac:dyDescent="0.25">
      <c r="A38" s="115" t="s">
        <v>94</v>
      </c>
      <c r="B38" s="54">
        <v>0</v>
      </c>
      <c r="C38" s="144">
        <v>0.92169800000000002</v>
      </c>
      <c r="D38" s="54">
        <v>0</v>
      </c>
      <c r="E38" s="54">
        <v>0.19194600000000001</v>
      </c>
      <c r="F38" s="54">
        <v>-9.2527170000000005</v>
      </c>
      <c r="G38" s="144">
        <v>0</v>
      </c>
      <c r="H38" s="54">
        <v>-7.9771089999999996</v>
      </c>
      <c r="I38" s="39"/>
      <c r="J38" s="23"/>
      <c r="K38" s="23"/>
      <c r="L38" s="23"/>
      <c r="M38" s="23"/>
      <c r="N38" s="23"/>
      <c r="P38" s="23"/>
      <c r="Q38" s="23"/>
      <c r="R38" s="23"/>
      <c r="S38" s="23"/>
      <c r="T38" s="23"/>
      <c r="U38" s="23"/>
      <c r="V38" s="23"/>
      <c r="W38" s="23"/>
    </row>
    <row r="39" spans="1:23" x14ac:dyDescent="0.25">
      <c r="A39" s="51"/>
      <c r="B39" s="54"/>
      <c r="C39" s="144"/>
      <c r="D39" s="54"/>
      <c r="E39" s="54"/>
      <c r="F39" s="54"/>
      <c r="G39" s="144"/>
      <c r="H39" s="54"/>
      <c r="I39" s="39"/>
      <c r="J39" s="23"/>
      <c r="K39" s="23"/>
      <c r="L39" s="23"/>
      <c r="M39" s="23"/>
      <c r="N39" s="23"/>
      <c r="P39" s="23"/>
      <c r="Q39" s="23"/>
      <c r="R39" s="23"/>
      <c r="S39" s="23"/>
      <c r="T39" s="23"/>
      <c r="U39" s="23"/>
      <c r="V39" s="23"/>
      <c r="W39" s="23"/>
    </row>
    <row r="40" spans="1:23" x14ac:dyDescent="0.25">
      <c r="A40" s="115" t="s">
        <v>95</v>
      </c>
      <c r="B40" s="54">
        <v>72.798297000000005</v>
      </c>
      <c r="C40" s="144">
        <v>777.76897199999996</v>
      </c>
      <c r="D40" s="54">
        <v>28.047127</v>
      </c>
      <c r="E40" s="54">
        <v>10.484524</v>
      </c>
      <c r="F40" s="54">
        <v>-107.146361</v>
      </c>
      <c r="G40" s="144">
        <v>-97.286929000000001</v>
      </c>
      <c r="H40" s="54">
        <v>684.66562999999996</v>
      </c>
      <c r="I40" s="39"/>
      <c r="J40" s="23"/>
      <c r="K40" s="23"/>
      <c r="L40" s="23"/>
      <c r="M40" s="23"/>
      <c r="N40" s="23"/>
      <c r="P40" s="23"/>
      <c r="Q40" s="23"/>
      <c r="R40" s="23"/>
      <c r="S40" s="23"/>
      <c r="T40" s="23"/>
      <c r="U40" s="23"/>
      <c r="V40" s="23"/>
      <c r="W40" s="23"/>
    </row>
    <row r="41" spans="1:23" x14ac:dyDescent="0.25">
      <c r="A41" s="115" t="s">
        <v>96</v>
      </c>
      <c r="B41" s="54">
        <v>0</v>
      </c>
      <c r="C41" s="144">
        <v>0</v>
      </c>
      <c r="D41" s="54">
        <v>0</v>
      </c>
      <c r="E41" s="54">
        <v>0</v>
      </c>
      <c r="F41" s="54">
        <v>48.125</v>
      </c>
      <c r="G41" s="144">
        <v>0</v>
      </c>
      <c r="H41" s="54">
        <v>48.125</v>
      </c>
      <c r="I41" s="39"/>
      <c r="J41" s="23"/>
      <c r="K41" s="23"/>
      <c r="L41" s="23"/>
      <c r="M41" s="23"/>
      <c r="N41" s="23"/>
      <c r="P41" s="23"/>
      <c r="Q41" s="23"/>
      <c r="R41" s="23"/>
      <c r="S41" s="23"/>
      <c r="T41" s="23"/>
      <c r="U41" s="23"/>
      <c r="V41" s="23"/>
      <c r="W41" s="23"/>
    </row>
    <row r="42" spans="1:23" x14ac:dyDescent="0.25">
      <c r="A42" s="20" t="s">
        <v>33</v>
      </c>
      <c r="B42" s="66">
        <f>SUM(B40:B41)</f>
        <v>72.798297000000005</v>
      </c>
      <c r="C42" s="148">
        <f t="shared" ref="C42:H42" si="6">SUM(C40:C41)</f>
        <v>777.76897199999996</v>
      </c>
      <c r="D42" s="66">
        <f t="shared" si="6"/>
        <v>28.047127</v>
      </c>
      <c r="E42" s="66">
        <f t="shared" si="6"/>
        <v>10.484524</v>
      </c>
      <c r="F42" s="66">
        <f t="shared" si="6"/>
        <v>-59.021360999999999</v>
      </c>
      <c r="G42" s="148">
        <f t="shared" si="6"/>
        <v>-97.286929000000001</v>
      </c>
      <c r="H42" s="66">
        <f t="shared" si="6"/>
        <v>732.79062999999996</v>
      </c>
      <c r="I42" s="39"/>
      <c r="J42" s="23"/>
      <c r="K42" s="23"/>
      <c r="L42" s="23"/>
      <c r="M42" s="23"/>
      <c r="N42" s="23"/>
      <c r="P42" s="23"/>
      <c r="Q42" s="23"/>
      <c r="R42" s="23"/>
      <c r="S42" s="23"/>
      <c r="T42" s="23"/>
      <c r="U42" s="23"/>
      <c r="V42" s="23"/>
      <c r="W42" s="23"/>
    </row>
    <row r="43" spans="1:23" x14ac:dyDescent="0.25">
      <c r="A43" s="3"/>
      <c r="B43" s="24"/>
      <c r="C43" s="24"/>
      <c r="D43" s="24"/>
      <c r="E43" s="24"/>
      <c r="F43" s="24"/>
      <c r="G43" s="24"/>
      <c r="H43" s="24"/>
      <c r="I43" s="39"/>
      <c r="J43" s="23"/>
      <c r="K43" s="23"/>
      <c r="L43" s="23"/>
      <c r="M43" s="23"/>
      <c r="N43" s="23"/>
    </row>
    <row r="44" spans="1:23" x14ac:dyDescent="0.25">
      <c r="A44" s="25"/>
      <c r="B44" s="41"/>
      <c r="C44" s="41"/>
      <c r="D44" s="41"/>
      <c r="E44" s="41"/>
      <c r="F44" s="41"/>
      <c r="G44" s="25"/>
      <c r="H44" s="5"/>
      <c r="I44" s="39"/>
      <c r="J44" s="23"/>
      <c r="K44" s="23"/>
      <c r="L44" s="23"/>
      <c r="M44" s="23"/>
      <c r="N44" s="23"/>
    </row>
    <row r="45" spans="1:23" ht="77.45" customHeight="1" x14ac:dyDescent="0.25">
      <c r="A45" s="19" t="s">
        <v>37</v>
      </c>
      <c r="B45" s="26" t="s">
        <v>9</v>
      </c>
      <c r="C45" s="26" t="s">
        <v>10</v>
      </c>
      <c r="D45" s="26" t="s">
        <v>30</v>
      </c>
      <c r="E45" s="26" t="s">
        <v>11</v>
      </c>
      <c r="F45" s="26" t="s">
        <v>12</v>
      </c>
      <c r="G45" s="26" t="s">
        <v>13</v>
      </c>
      <c r="H45" s="26" t="s">
        <v>14</v>
      </c>
      <c r="I45" s="39"/>
      <c r="J45" s="23"/>
      <c r="K45" s="23"/>
      <c r="L45" s="23"/>
      <c r="M45" s="23"/>
      <c r="N45" s="23"/>
    </row>
    <row r="46" spans="1:23" x14ac:dyDescent="0.25">
      <c r="A46" s="35" t="s">
        <v>71</v>
      </c>
      <c r="B46" s="57">
        <v>4123.5607140000002</v>
      </c>
      <c r="C46" s="149">
        <v>1892.7970969999999</v>
      </c>
      <c r="D46" s="57">
        <v>0</v>
      </c>
      <c r="E46" s="57">
        <v>0</v>
      </c>
      <c r="F46" s="57">
        <v>0</v>
      </c>
      <c r="G46" s="57">
        <v>-157.31208899999999</v>
      </c>
      <c r="H46" s="57">
        <v>5859.0457219999998</v>
      </c>
      <c r="I46" s="64"/>
      <c r="J46" s="23"/>
      <c r="K46" s="23"/>
      <c r="L46" s="23"/>
      <c r="M46" s="23"/>
      <c r="N46" s="23"/>
    </row>
    <row r="47" spans="1:23" x14ac:dyDescent="0.25">
      <c r="A47" s="35" t="s">
        <v>72</v>
      </c>
      <c r="B47" s="57">
        <v>16.448696000000002</v>
      </c>
      <c r="C47" s="150">
        <v>0</v>
      </c>
      <c r="D47" s="57">
        <v>0</v>
      </c>
      <c r="E47" s="57">
        <v>0</v>
      </c>
      <c r="F47" s="57">
        <v>0</v>
      </c>
      <c r="G47" s="150">
        <v>0</v>
      </c>
      <c r="H47" s="57">
        <v>16.448696000000002</v>
      </c>
      <c r="I47" s="64"/>
      <c r="J47" s="23"/>
      <c r="K47" s="23"/>
      <c r="L47" s="23"/>
      <c r="M47" s="23"/>
      <c r="N47" s="23"/>
    </row>
    <row r="48" spans="1:23" x14ac:dyDescent="0.25">
      <c r="A48" s="114" t="s">
        <v>73</v>
      </c>
      <c r="B48" s="58">
        <v>4140.0094099999997</v>
      </c>
      <c r="C48" s="58">
        <v>1892.7970969999999</v>
      </c>
      <c r="D48" s="58">
        <v>0</v>
      </c>
      <c r="E48" s="58">
        <v>0</v>
      </c>
      <c r="F48" s="58">
        <v>0</v>
      </c>
      <c r="G48" s="58">
        <v>-157.31208899999999</v>
      </c>
      <c r="H48" s="58">
        <v>5875.4944180000002</v>
      </c>
      <c r="I48" s="64"/>
      <c r="J48" s="23"/>
      <c r="K48" s="23"/>
      <c r="L48" s="23"/>
      <c r="M48" s="23"/>
      <c r="N48" s="23"/>
    </row>
    <row r="49" spans="1:14" x14ac:dyDescent="0.25">
      <c r="A49" s="116" t="s">
        <v>74</v>
      </c>
      <c r="B49" s="57">
        <v>-98.225581000000005</v>
      </c>
      <c r="C49" s="150">
        <v>-0.56548200000000004</v>
      </c>
      <c r="D49" s="57">
        <v>0</v>
      </c>
      <c r="E49" s="57">
        <v>0</v>
      </c>
      <c r="F49" s="57">
        <v>0</v>
      </c>
      <c r="G49" s="150">
        <v>0</v>
      </c>
      <c r="H49" s="57">
        <v>-98.791062999999994</v>
      </c>
      <c r="I49" s="64"/>
      <c r="J49" s="23"/>
      <c r="K49" s="23"/>
      <c r="L49" s="23"/>
      <c r="M49" s="23"/>
      <c r="N49" s="23"/>
    </row>
    <row r="50" spans="1:14" x14ac:dyDescent="0.25">
      <c r="A50" s="114" t="s">
        <v>75</v>
      </c>
      <c r="B50" s="58">
        <f>SUM(B48:B49)</f>
        <v>4041.7838289999995</v>
      </c>
      <c r="C50" s="58">
        <f t="shared" ref="C50:H50" si="7">SUM(C48:C49)</f>
        <v>1892.2316149999999</v>
      </c>
      <c r="D50" s="58">
        <f t="shared" si="7"/>
        <v>0</v>
      </c>
      <c r="E50" s="58">
        <f t="shared" si="7"/>
        <v>0</v>
      </c>
      <c r="F50" s="58">
        <f t="shared" si="7"/>
        <v>0</v>
      </c>
      <c r="G50" s="58">
        <f t="shared" si="7"/>
        <v>-157.31208899999999</v>
      </c>
      <c r="H50" s="58">
        <f t="shared" si="7"/>
        <v>5776.7033550000006</v>
      </c>
      <c r="I50" s="64"/>
      <c r="J50" s="23"/>
      <c r="K50" s="23"/>
      <c r="L50" s="23"/>
      <c r="M50" s="23"/>
      <c r="N50" s="23"/>
    </row>
    <row r="51" spans="1:14" x14ac:dyDescent="0.25">
      <c r="A51" s="7"/>
      <c r="B51" s="59"/>
      <c r="C51" s="59"/>
      <c r="D51" s="59"/>
      <c r="E51" s="59"/>
      <c r="F51" s="59"/>
      <c r="G51" s="59"/>
      <c r="H51" s="59"/>
      <c r="I51" s="64"/>
      <c r="J51" s="23"/>
      <c r="K51" s="23"/>
      <c r="L51" s="23"/>
      <c r="M51" s="23"/>
      <c r="N51" s="23"/>
    </row>
    <row r="52" spans="1:14" x14ac:dyDescent="0.25">
      <c r="A52" s="116" t="s">
        <v>76</v>
      </c>
      <c r="B52" s="57">
        <v>142.448285</v>
      </c>
      <c r="C52" s="57">
        <v>1422.121987</v>
      </c>
      <c r="D52" s="57">
        <v>0.27625300000000003</v>
      </c>
      <c r="E52" s="57">
        <v>0.28454200000000002</v>
      </c>
      <c r="F52" s="57">
        <v>9.7086410000000001</v>
      </c>
      <c r="G52" s="57">
        <v>-3.9511689999999993</v>
      </c>
      <c r="H52" s="57">
        <v>1570.888539</v>
      </c>
      <c r="I52" s="64"/>
      <c r="J52" s="23"/>
      <c r="K52" s="23"/>
      <c r="L52" s="23"/>
      <c r="M52" s="23"/>
      <c r="N52" s="23"/>
    </row>
    <row r="53" spans="1:14" x14ac:dyDescent="0.25">
      <c r="A53" s="35" t="s">
        <v>77</v>
      </c>
      <c r="B53" s="57">
        <v>44.990983999999997</v>
      </c>
      <c r="C53" s="57">
        <v>422.15548899999999</v>
      </c>
      <c r="D53" s="57">
        <v>0</v>
      </c>
      <c r="E53" s="57">
        <v>-2.7490000000000001E-3</v>
      </c>
      <c r="F53" s="57">
        <v>34.139294</v>
      </c>
      <c r="G53" s="57">
        <v>-11.294041999999999</v>
      </c>
      <c r="H53" s="57">
        <v>489.98897599999998</v>
      </c>
      <c r="I53" s="64"/>
      <c r="J53" s="23"/>
      <c r="K53" s="23"/>
      <c r="L53" s="23"/>
      <c r="M53" s="23"/>
      <c r="N53" s="23"/>
    </row>
    <row r="54" spans="1:14" ht="15.75" thickBot="1" x14ac:dyDescent="0.3">
      <c r="A54" s="35" t="s">
        <v>78</v>
      </c>
      <c r="B54" s="57">
        <v>15.540811</v>
      </c>
      <c r="C54" s="57">
        <v>94.307148999999995</v>
      </c>
      <c r="D54" s="57">
        <v>0</v>
      </c>
      <c r="E54" s="57">
        <v>0</v>
      </c>
      <c r="F54" s="57">
        <v>-1.645381</v>
      </c>
      <c r="G54" s="57">
        <v>1.5780219999999998</v>
      </c>
      <c r="H54" s="57">
        <v>109.780601</v>
      </c>
      <c r="I54" s="64"/>
      <c r="J54" s="23"/>
      <c r="K54" s="23"/>
      <c r="L54" s="23"/>
      <c r="M54" s="23"/>
      <c r="N54" s="23"/>
    </row>
    <row r="55" spans="1:14" x14ac:dyDescent="0.25">
      <c r="A55" s="116" t="s">
        <v>79</v>
      </c>
      <c r="B55" s="57">
        <v>0</v>
      </c>
      <c r="C55" s="57">
        <v>1635.9537969999999</v>
      </c>
      <c r="D55" s="57">
        <v>0</v>
      </c>
      <c r="E55" s="57">
        <v>0</v>
      </c>
      <c r="F55" s="57">
        <v>0</v>
      </c>
      <c r="G55" s="151">
        <v>0</v>
      </c>
      <c r="H55" s="152">
        <v>1635.9537969999999</v>
      </c>
      <c r="I55" s="64"/>
      <c r="J55" s="23"/>
      <c r="K55" s="23"/>
      <c r="L55" s="23"/>
      <c r="M55" s="23"/>
      <c r="N55" s="23"/>
    </row>
    <row r="56" spans="1:14" x14ac:dyDescent="0.25">
      <c r="A56" s="131" t="s">
        <v>80</v>
      </c>
      <c r="B56" s="57">
        <v>0</v>
      </c>
      <c r="C56" s="57">
        <v>184.51746399999999</v>
      </c>
      <c r="D56" s="57">
        <v>0</v>
      </c>
      <c r="E56" s="57">
        <v>0</v>
      </c>
      <c r="F56" s="57">
        <v>0</v>
      </c>
      <c r="G56" s="153">
        <v>0</v>
      </c>
      <c r="H56" s="57">
        <v>184.51746399999999</v>
      </c>
      <c r="I56" s="64"/>
      <c r="J56" s="23"/>
      <c r="K56" s="23"/>
      <c r="L56" s="23"/>
      <c r="M56" s="23"/>
      <c r="N56" s="23"/>
    </row>
    <row r="57" spans="1:14" x14ac:dyDescent="0.25">
      <c r="A57" s="116" t="s">
        <v>81</v>
      </c>
      <c r="B57" s="57">
        <v>23.24586</v>
      </c>
      <c r="C57" s="57">
        <v>12.446009999999999</v>
      </c>
      <c r="D57" s="57">
        <v>160.875776</v>
      </c>
      <c r="E57" s="57">
        <v>116.752377</v>
      </c>
      <c r="F57" s="57">
        <v>-1.3372999999999999E-2</v>
      </c>
      <c r="G57" s="153">
        <v>-109.78319099999999</v>
      </c>
      <c r="H57" s="57">
        <v>203.523459</v>
      </c>
      <c r="I57" s="64"/>
      <c r="J57" s="23"/>
      <c r="K57" s="23"/>
      <c r="L57" s="23"/>
      <c r="M57" s="23"/>
      <c r="N57" s="23"/>
    </row>
    <row r="58" spans="1:14" ht="15.75" thickBot="1" x14ac:dyDescent="0.3">
      <c r="A58" s="116" t="s">
        <v>82</v>
      </c>
      <c r="B58" s="57">
        <v>0.95647499999999996</v>
      </c>
      <c r="C58" s="57">
        <v>22.684673</v>
      </c>
      <c r="D58" s="57">
        <v>0.16302800000000001</v>
      </c>
      <c r="E58" s="57">
        <v>1.5265930000000001</v>
      </c>
      <c r="F58" s="57">
        <v>32.493479000000001</v>
      </c>
      <c r="G58" s="153">
        <v>-2.3108940000000002</v>
      </c>
      <c r="H58" s="154">
        <v>55.513354</v>
      </c>
      <c r="I58" s="64"/>
      <c r="J58" s="23"/>
      <c r="K58" s="23"/>
      <c r="L58" s="23"/>
      <c r="M58" s="23"/>
      <c r="N58" s="23"/>
    </row>
    <row r="59" spans="1:14" x14ac:dyDescent="0.25">
      <c r="A59" s="107" t="s">
        <v>83</v>
      </c>
      <c r="B59" s="57">
        <v>0</v>
      </c>
      <c r="C59" s="150">
        <v>1.4208940000000001</v>
      </c>
      <c r="D59" s="57">
        <v>0</v>
      </c>
      <c r="E59" s="57">
        <v>0.73414599999999997</v>
      </c>
      <c r="F59" s="57">
        <v>6.5932269999999997</v>
      </c>
      <c r="G59" s="150">
        <v>0</v>
      </c>
      <c r="H59" s="189">
        <v>8.7482670000000002</v>
      </c>
      <c r="I59" s="64"/>
      <c r="J59" s="23"/>
      <c r="K59" s="23"/>
      <c r="L59" s="23"/>
      <c r="M59" s="23"/>
      <c r="N59" s="23"/>
    </row>
    <row r="60" spans="1:14" x14ac:dyDescent="0.25">
      <c r="A60" s="3" t="s">
        <v>5</v>
      </c>
      <c r="B60" s="58">
        <f>SUM(B50:B59)</f>
        <v>4268.9662439999993</v>
      </c>
      <c r="C60" s="155">
        <f t="shared" ref="C60:H60" si="8">SUM(C50:C59)</f>
        <v>5687.8390779999991</v>
      </c>
      <c r="D60" s="58">
        <f t="shared" si="8"/>
        <v>161.315057</v>
      </c>
      <c r="E60" s="58">
        <f t="shared" si="8"/>
        <v>119.29490899999999</v>
      </c>
      <c r="F60" s="58">
        <f t="shared" si="8"/>
        <v>81.275886999999997</v>
      </c>
      <c r="G60" s="156">
        <f t="shared" si="8"/>
        <v>-283.07336299999997</v>
      </c>
      <c r="H60" s="61">
        <f t="shared" si="8"/>
        <v>10035.617812000002</v>
      </c>
      <c r="I60" s="64"/>
      <c r="J60" s="23"/>
      <c r="K60" s="23"/>
      <c r="L60" s="23"/>
      <c r="M60" s="23"/>
      <c r="N60" s="23"/>
    </row>
    <row r="61" spans="1:14" x14ac:dyDescent="0.25">
      <c r="A61" s="7"/>
      <c r="B61" s="157"/>
      <c r="C61" s="157"/>
      <c r="D61" s="157"/>
      <c r="E61" s="157"/>
      <c r="F61" s="157"/>
      <c r="G61" s="157"/>
      <c r="H61" s="157"/>
      <c r="I61" s="64"/>
      <c r="J61" s="23"/>
      <c r="K61" s="23"/>
      <c r="L61" s="23"/>
      <c r="M61" s="23"/>
      <c r="N61" s="23"/>
    </row>
    <row r="62" spans="1:14" x14ac:dyDescent="0.25">
      <c r="A62" s="116" t="s">
        <v>84</v>
      </c>
      <c r="B62" s="57">
        <v>-3078.5680609999999</v>
      </c>
      <c r="C62" s="57">
        <v>-3986.1851630000001</v>
      </c>
      <c r="D62" s="57">
        <v>0</v>
      </c>
      <c r="E62" s="57">
        <v>0</v>
      </c>
      <c r="F62" s="57">
        <v>0</v>
      </c>
      <c r="G62" s="57">
        <v>218.61054999999999</v>
      </c>
      <c r="H62" s="57">
        <v>-6846.1426739999997</v>
      </c>
      <c r="I62" s="64"/>
      <c r="J62" s="23"/>
      <c r="K62" s="23"/>
      <c r="L62" s="23"/>
      <c r="M62" s="23"/>
      <c r="N62" s="23"/>
    </row>
    <row r="63" spans="1:14" x14ac:dyDescent="0.25">
      <c r="A63" s="116" t="s">
        <v>85</v>
      </c>
      <c r="B63" s="57">
        <v>22.615796</v>
      </c>
      <c r="C63" s="150">
        <v>6.6350189999999998</v>
      </c>
      <c r="D63" s="57">
        <v>0</v>
      </c>
      <c r="E63" s="57">
        <v>0</v>
      </c>
      <c r="F63" s="57">
        <v>0</v>
      </c>
      <c r="G63" s="150">
        <v>0</v>
      </c>
      <c r="H63" s="57">
        <v>29.250814999999999</v>
      </c>
      <c r="I63" s="64"/>
      <c r="J63" s="23"/>
      <c r="K63" s="23"/>
      <c r="L63" s="23"/>
      <c r="M63" s="23"/>
      <c r="N63" s="23"/>
    </row>
    <row r="64" spans="1:14" x14ac:dyDescent="0.25">
      <c r="A64" s="3" t="s">
        <v>15</v>
      </c>
      <c r="B64" s="60">
        <f>SUM(B62:B63)</f>
        <v>-3055.9522649999999</v>
      </c>
      <c r="C64" s="158">
        <f t="shared" ref="C64:H64" si="9">SUM(C62:C63)</f>
        <v>-3979.5501440000003</v>
      </c>
      <c r="D64" s="60">
        <f t="shared" si="9"/>
        <v>0</v>
      </c>
      <c r="E64" s="60">
        <f t="shared" si="9"/>
        <v>0</v>
      </c>
      <c r="F64" s="60">
        <f t="shared" si="9"/>
        <v>0</v>
      </c>
      <c r="G64" s="158">
        <f t="shared" si="9"/>
        <v>218.61054999999999</v>
      </c>
      <c r="H64" s="60">
        <f t="shared" si="9"/>
        <v>-6816.8918589999994</v>
      </c>
      <c r="I64" s="64"/>
      <c r="J64" s="23"/>
      <c r="K64" s="23"/>
      <c r="L64" s="23"/>
      <c r="M64" s="23"/>
      <c r="N64" s="23"/>
    </row>
    <row r="65" spans="1:23" x14ac:dyDescent="0.25">
      <c r="A65" s="7"/>
      <c r="B65" s="59"/>
      <c r="C65" s="59"/>
      <c r="D65" s="59"/>
      <c r="E65" s="59"/>
      <c r="F65" s="59"/>
      <c r="G65" s="59"/>
      <c r="H65" s="59"/>
      <c r="I65" s="64"/>
      <c r="J65" s="23"/>
      <c r="K65" s="23"/>
      <c r="L65" s="23"/>
      <c r="M65" s="23"/>
      <c r="N65" s="23"/>
    </row>
    <row r="66" spans="1:23" x14ac:dyDescent="0.25">
      <c r="A66" s="116" t="s">
        <v>86</v>
      </c>
      <c r="B66" s="57">
        <v>0</v>
      </c>
      <c r="C66" s="57">
        <v>-184.51746399999999</v>
      </c>
      <c r="D66" s="57">
        <v>0</v>
      </c>
      <c r="E66" s="57">
        <v>0</v>
      </c>
      <c r="F66" s="57">
        <v>0</v>
      </c>
      <c r="G66" s="57">
        <v>0</v>
      </c>
      <c r="H66" s="57">
        <v>-184.51746399999999</v>
      </c>
      <c r="I66" s="64"/>
      <c r="J66" s="23"/>
      <c r="K66" s="23"/>
      <c r="L66" s="23"/>
      <c r="M66" s="23"/>
      <c r="N66" s="23"/>
    </row>
    <row r="67" spans="1:23" x14ac:dyDescent="0.25">
      <c r="A67" s="116" t="s">
        <v>87</v>
      </c>
      <c r="B67" s="57">
        <v>-269.03750300000002</v>
      </c>
      <c r="C67" s="57">
        <v>-173.47912199999999</v>
      </c>
      <c r="D67" s="57">
        <v>-101.96313600000001</v>
      </c>
      <c r="E67" s="57">
        <v>-94.245558000000003</v>
      </c>
      <c r="F67" s="57">
        <v>-137.09486000000001</v>
      </c>
      <c r="G67" s="57">
        <v>50.768979000000002</v>
      </c>
      <c r="H67" s="57">
        <v>-725.05119999999999</v>
      </c>
      <c r="I67" s="64"/>
      <c r="J67" s="23"/>
      <c r="K67" s="23"/>
      <c r="L67" s="23"/>
      <c r="M67" s="23"/>
      <c r="N67" s="23"/>
    </row>
    <row r="68" spans="1:23" x14ac:dyDescent="0.25">
      <c r="A68" s="116" t="s">
        <v>88</v>
      </c>
      <c r="B68" s="57">
        <v>-3.1571929999999999</v>
      </c>
      <c r="C68" s="57">
        <v>-0.98403700000000005</v>
      </c>
      <c r="D68" s="57">
        <v>1.3476999999999999E-2</v>
      </c>
      <c r="E68" s="57">
        <v>0</v>
      </c>
      <c r="F68" s="57">
        <v>-3.0149999999999999E-3</v>
      </c>
      <c r="G68" s="57">
        <v>0</v>
      </c>
      <c r="H68" s="57">
        <v>-4.1307679999999998</v>
      </c>
      <c r="I68" s="64"/>
      <c r="J68" s="23"/>
      <c r="K68" s="23"/>
      <c r="L68" s="23"/>
      <c r="M68" s="23"/>
      <c r="N68" s="23"/>
    </row>
    <row r="69" spans="1:23" x14ac:dyDescent="0.25">
      <c r="A69" s="116" t="s">
        <v>89</v>
      </c>
      <c r="B69" s="57">
        <v>-563.84015599999998</v>
      </c>
      <c r="C69" s="57">
        <v>-19.093655999999999</v>
      </c>
      <c r="D69" s="57">
        <v>0</v>
      </c>
      <c r="E69" s="57">
        <v>0</v>
      </c>
      <c r="F69" s="57">
        <v>0</v>
      </c>
      <c r="G69" s="57">
        <v>56.629596999999997</v>
      </c>
      <c r="H69" s="57">
        <v>-526.304215</v>
      </c>
      <c r="I69" s="64"/>
      <c r="J69" s="23"/>
      <c r="K69" s="23"/>
      <c r="L69" s="23"/>
      <c r="M69" s="23"/>
      <c r="N69" s="23"/>
    </row>
    <row r="70" spans="1:23" x14ac:dyDescent="0.25">
      <c r="A70" s="116" t="s">
        <v>90</v>
      </c>
      <c r="B70" s="57">
        <v>-0.703874</v>
      </c>
      <c r="C70" s="57">
        <v>-13.009786</v>
      </c>
      <c r="D70" s="57">
        <v>0</v>
      </c>
      <c r="E70" s="57">
        <v>-8.6007759999999998</v>
      </c>
      <c r="F70" s="57">
        <v>-0.15318999999999999</v>
      </c>
      <c r="G70" s="57">
        <v>0</v>
      </c>
      <c r="H70" s="57">
        <v>-22.467625999999999</v>
      </c>
      <c r="I70" s="64"/>
      <c r="J70" s="23"/>
      <c r="K70" s="23"/>
      <c r="L70" s="23"/>
      <c r="M70" s="23"/>
      <c r="N70" s="23"/>
    </row>
    <row r="71" spans="1:23" x14ac:dyDescent="0.25">
      <c r="A71" s="116" t="s">
        <v>91</v>
      </c>
      <c r="B71" s="57">
        <v>-14.788421</v>
      </c>
      <c r="C71" s="57">
        <v>-293.04267299999998</v>
      </c>
      <c r="D71" s="57">
        <v>-0.55412499999999998</v>
      </c>
      <c r="E71" s="57">
        <v>-1.2119850000000001</v>
      </c>
      <c r="F71" s="57">
        <v>-8.7938600000000005</v>
      </c>
      <c r="G71" s="57">
        <v>-43.187261999999997</v>
      </c>
      <c r="H71" s="57">
        <v>-361.578326</v>
      </c>
      <c r="I71" s="64"/>
      <c r="J71" s="23"/>
      <c r="K71" s="23"/>
      <c r="L71" s="23"/>
      <c r="M71" s="23"/>
      <c r="N71" s="23"/>
    </row>
    <row r="72" spans="1:23" x14ac:dyDescent="0.25">
      <c r="A72" s="116" t="s">
        <v>92</v>
      </c>
      <c r="B72" s="57">
        <v>-4.1043019999999997</v>
      </c>
      <c r="C72" s="150">
        <v>-43.068649999999998</v>
      </c>
      <c r="D72" s="57">
        <v>-22.877098</v>
      </c>
      <c r="E72" s="57">
        <v>-5.5686340000000003</v>
      </c>
      <c r="F72" s="57">
        <v>-126.15588</v>
      </c>
      <c r="G72" s="150">
        <v>15.886050000000001</v>
      </c>
      <c r="H72" s="57">
        <v>-185.88851399999999</v>
      </c>
      <c r="I72" s="64"/>
      <c r="J72" s="23"/>
      <c r="K72" s="23"/>
      <c r="L72" s="23"/>
      <c r="M72" s="23"/>
      <c r="N72" s="23"/>
    </row>
    <row r="73" spans="1:23" x14ac:dyDescent="0.25">
      <c r="A73" s="3" t="s">
        <v>7</v>
      </c>
      <c r="B73" s="60">
        <f t="shared" ref="B73:F73" si="10">SUM(B66:B72)</f>
        <v>-855.63144899999998</v>
      </c>
      <c r="C73" s="158">
        <f t="shared" si="10"/>
        <v>-727.19538799999998</v>
      </c>
      <c r="D73" s="60">
        <f t="shared" si="10"/>
        <v>-125.38088200000001</v>
      </c>
      <c r="E73" s="60">
        <f t="shared" si="10"/>
        <v>-109.626953</v>
      </c>
      <c r="F73" s="60">
        <f t="shared" si="10"/>
        <v>-272.200805</v>
      </c>
      <c r="G73" s="158">
        <f>SUM(G66:G72)</f>
        <v>80.097363999999985</v>
      </c>
      <c r="H73" s="60">
        <f>SUM(H66:H72)</f>
        <v>-2009.9381130000002</v>
      </c>
      <c r="I73" s="64"/>
      <c r="J73" s="23"/>
      <c r="K73" s="23"/>
      <c r="L73" s="23"/>
      <c r="M73" s="23"/>
      <c r="N73" s="23"/>
    </row>
    <row r="74" spans="1:23" x14ac:dyDescent="0.25">
      <c r="A74" s="7"/>
      <c r="B74" s="157"/>
      <c r="C74" s="159"/>
      <c r="D74" s="157"/>
      <c r="E74" s="157"/>
      <c r="F74" s="157"/>
      <c r="G74" s="157"/>
      <c r="H74" s="157"/>
      <c r="I74" s="64"/>
      <c r="J74" s="23"/>
      <c r="K74" s="23"/>
      <c r="L74" s="23"/>
      <c r="M74" s="23"/>
      <c r="N74" s="23"/>
    </row>
    <row r="75" spans="1:23" x14ac:dyDescent="0.25">
      <c r="A75" s="3" t="s">
        <v>32</v>
      </c>
      <c r="B75" s="60">
        <f>B60+B64+B73</f>
        <v>357.38252999999941</v>
      </c>
      <c r="C75" s="158">
        <f t="shared" ref="C75:H75" si="11">C60+C64+C73</f>
        <v>981.09354599999881</v>
      </c>
      <c r="D75" s="60">
        <f t="shared" si="11"/>
        <v>35.934174999999982</v>
      </c>
      <c r="E75" s="60">
        <f t="shared" si="11"/>
        <v>9.6679559999999896</v>
      </c>
      <c r="F75" s="60">
        <f t="shared" si="11"/>
        <v>-190.92491799999999</v>
      </c>
      <c r="G75" s="158">
        <f t="shared" si="11"/>
        <v>15.634551000000002</v>
      </c>
      <c r="H75" s="60">
        <f t="shared" si="11"/>
        <v>1208.7878400000027</v>
      </c>
      <c r="I75" s="64"/>
      <c r="J75" s="23"/>
      <c r="K75" s="23"/>
      <c r="L75" s="23"/>
      <c r="M75" s="23"/>
      <c r="N75" s="23"/>
    </row>
    <row r="76" spans="1:23" x14ac:dyDescent="0.25">
      <c r="B76" s="160"/>
      <c r="C76" s="160"/>
      <c r="D76" s="160"/>
      <c r="E76" s="160"/>
      <c r="F76" s="160"/>
      <c r="G76" s="160"/>
      <c r="H76" s="160"/>
      <c r="I76" s="64"/>
      <c r="J76" s="23"/>
      <c r="K76" s="23"/>
      <c r="L76" s="23"/>
      <c r="M76" s="23"/>
      <c r="N76" s="23"/>
    </row>
    <row r="77" spans="1:23" x14ac:dyDescent="0.25">
      <c r="A77" s="116" t="s">
        <v>93</v>
      </c>
      <c r="B77" s="57">
        <v>-88.138856000000004</v>
      </c>
      <c r="C77" s="150">
        <v>-230.24946399999999</v>
      </c>
      <c r="D77" s="57">
        <v>-9.1434130000000007</v>
      </c>
      <c r="E77" s="57">
        <v>-4.512448</v>
      </c>
      <c r="F77" s="57">
        <v>64.719380999999998</v>
      </c>
      <c r="G77" s="150">
        <v>-2.8797600000000001</v>
      </c>
      <c r="H77" s="57">
        <v>-270.20456000000001</v>
      </c>
      <c r="I77" s="64"/>
      <c r="J77" s="23"/>
      <c r="K77" s="23"/>
      <c r="L77" s="23"/>
      <c r="M77" s="23"/>
      <c r="N77" s="23"/>
    </row>
    <row r="78" spans="1:23" x14ac:dyDescent="0.25">
      <c r="A78" s="40" t="s">
        <v>31</v>
      </c>
      <c r="B78" s="58">
        <f>B75+B77</f>
        <v>269.24367399999937</v>
      </c>
      <c r="C78" s="155">
        <f t="shared" ref="C78:H78" si="12">C75+C77</f>
        <v>750.84408199999882</v>
      </c>
      <c r="D78" s="58">
        <f t="shared" si="12"/>
        <v>26.79076199999998</v>
      </c>
      <c r="E78" s="58">
        <f t="shared" si="12"/>
        <v>5.1555079999999895</v>
      </c>
      <c r="F78" s="58">
        <f t="shared" si="12"/>
        <v>-126.20553699999999</v>
      </c>
      <c r="G78" s="155">
        <f t="shared" si="12"/>
        <v>12.754791000000001</v>
      </c>
      <c r="H78" s="58">
        <f t="shared" si="12"/>
        <v>938.58328000000267</v>
      </c>
      <c r="I78" s="64"/>
      <c r="J78" s="23"/>
      <c r="K78" s="23"/>
      <c r="L78" s="23"/>
      <c r="M78" s="23"/>
      <c r="N78" s="23"/>
    </row>
    <row r="79" spans="1:23" x14ac:dyDescent="0.25">
      <c r="A79" s="52"/>
      <c r="B79" s="57"/>
      <c r="C79" s="57"/>
      <c r="D79" s="57"/>
      <c r="E79" s="57"/>
      <c r="F79" s="57"/>
      <c r="G79" s="57"/>
      <c r="H79" s="57"/>
      <c r="I79" s="64"/>
      <c r="J79" s="23"/>
      <c r="K79" s="23"/>
      <c r="L79" s="23"/>
      <c r="M79" s="23"/>
      <c r="N79" s="23"/>
    </row>
    <row r="80" spans="1:23" x14ac:dyDescent="0.25">
      <c r="A80" s="40" t="s">
        <v>29</v>
      </c>
      <c r="B80" s="61"/>
      <c r="C80" s="61"/>
      <c r="D80" s="61"/>
      <c r="E80" s="61"/>
      <c r="F80" s="61"/>
      <c r="G80" s="61"/>
      <c r="H80" s="61"/>
      <c r="I80" s="64"/>
      <c r="J80" s="23"/>
      <c r="K80" s="23"/>
      <c r="L80" s="23"/>
      <c r="M80" s="23"/>
      <c r="N80" s="23"/>
      <c r="P80" s="23"/>
      <c r="Q80" s="23"/>
      <c r="R80" s="23"/>
      <c r="S80" s="23"/>
      <c r="T80" s="23"/>
      <c r="U80" s="23"/>
      <c r="V80" s="23"/>
      <c r="W80" s="23"/>
    </row>
    <row r="81" spans="1:23" x14ac:dyDescent="0.25">
      <c r="A81" s="116" t="s">
        <v>94</v>
      </c>
      <c r="B81" s="57">
        <v>0.129526</v>
      </c>
      <c r="C81" s="57">
        <v>0.73398099999999999</v>
      </c>
      <c r="D81" s="57">
        <v>0</v>
      </c>
      <c r="E81" s="57">
        <v>5.9290000000000002E-2</v>
      </c>
      <c r="F81" s="57">
        <v>-4.0029209999999997</v>
      </c>
      <c r="G81" s="57">
        <v>0</v>
      </c>
      <c r="H81" s="57">
        <v>-3.0801240000000001</v>
      </c>
      <c r="I81" s="64"/>
      <c r="J81" s="23"/>
      <c r="K81" s="23"/>
      <c r="L81" s="23"/>
      <c r="M81" s="23"/>
      <c r="N81" s="23"/>
      <c r="P81" s="23"/>
      <c r="Q81" s="23"/>
      <c r="R81" s="23"/>
      <c r="S81" s="23"/>
      <c r="T81" s="23"/>
      <c r="U81" s="23"/>
      <c r="V81" s="23"/>
      <c r="W81" s="23"/>
    </row>
    <row r="82" spans="1:23" x14ac:dyDescent="0.25">
      <c r="A82" s="51"/>
      <c r="B82" s="57"/>
      <c r="C82" s="57"/>
      <c r="D82" s="57"/>
      <c r="E82" s="57"/>
      <c r="F82" s="57"/>
      <c r="G82" s="57"/>
      <c r="H82" s="57"/>
      <c r="I82" s="64"/>
      <c r="J82" s="23"/>
      <c r="K82" s="23"/>
      <c r="L82" s="23"/>
      <c r="M82" s="23"/>
      <c r="N82" s="23"/>
      <c r="P82" s="23"/>
      <c r="Q82" s="23"/>
      <c r="R82" s="23"/>
      <c r="S82" s="23"/>
      <c r="T82" s="23"/>
      <c r="U82" s="23"/>
      <c r="V82" s="23"/>
      <c r="W82" s="23"/>
    </row>
    <row r="83" spans="1:23" x14ac:dyDescent="0.25">
      <c r="A83" s="116" t="s">
        <v>95</v>
      </c>
      <c r="B83" s="57">
        <v>269.114148</v>
      </c>
      <c r="C83" s="57">
        <v>750.11010299999998</v>
      </c>
      <c r="D83" s="57">
        <v>26.790762000000001</v>
      </c>
      <c r="E83" s="57">
        <v>5.0962180000000004</v>
      </c>
      <c r="F83" s="57">
        <v>-170.32761600000001</v>
      </c>
      <c r="G83" s="57">
        <v>12.754791000000001</v>
      </c>
      <c r="H83" s="57">
        <v>893.53840600000001</v>
      </c>
      <c r="I83" s="64"/>
      <c r="J83" s="23"/>
      <c r="K83" s="23"/>
      <c r="L83" s="23"/>
      <c r="M83" s="23"/>
      <c r="N83" s="23"/>
      <c r="P83" s="23"/>
      <c r="Q83" s="23"/>
      <c r="R83" s="23"/>
      <c r="S83" s="23"/>
      <c r="T83" s="23"/>
      <c r="U83" s="23"/>
      <c r="V83" s="23"/>
      <c r="W83" s="23"/>
    </row>
    <row r="84" spans="1:23" x14ac:dyDescent="0.25">
      <c r="A84" s="116" t="s">
        <v>96</v>
      </c>
      <c r="B84" s="57">
        <v>0</v>
      </c>
      <c r="C84" s="57">
        <v>0</v>
      </c>
      <c r="D84" s="57">
        <v>0</v>
      </c>
      <c r="E84" s="57">
        <v>0</v>
      </c>
      <c r="F84" s="57">
        <v>48.125</v>
      </c>
      <c r="G84" s="57">
        <v>0</v>
      </c>
      <c r="H84" s="57">
        <v>48.125</v>
      </c>
      <c r="I84" s="64"/>
      <c r="J84" s="23"/>
      <c r="K84" s="23"/>
      <c r="L84" s="23"/>
      <c r="M84" s="23"/>
      <c r="N84" s="23"/>
      <c r="P84" s="23"/>
      <c r="Q84" s="23"/>
      <c r="R84" s="23"/>
      <c r="S84" s="23"/>
      <c r="T84" s="23"/>
      <c r="U84" s="23"/>
      <c r="V84" s="23"/>
      <c r="W84" s="23"/>
    </row>
    <row r="85" spans="1:23" x14ac:dyDescent="0.25">
      <c r="A85" s="20" t="s">
        <v>33</v>
      </c>
      <c r="B85" s="67">
        <f>SUM(B83:B84)</f>
        <v>269.114148</v>
      </c>
      <c r="C85" s="161">
        <f t="shared" ref="C85:H85" si="13">SUM(C83:C84)</f>
        <v>750.11010299999998</v>
      </c>
      <c r="D85" s="67">
        <f t="shared" si="13"/>
        <v>26.790762000000001</v>
      </c>
      <c r="E85" s="67">
        <f t="shared" si="13"/>
        <v>5.0962180000000004</v>
      </c>
      <c r="F85" s="67">
        <f t="shared" si="13"/>
        <v>-122.20261600000001</v>
      </c>
      <c r="G85" s="161">
        <f t="shared" si="13"/>
        <v>12.754791000000001</v>
      </c>
      <c r="H85" s="67">
        <f t="shared" si="13"/>
        <v>941.66340600000001</v>
      </c>
      <c r="I85" s="64"/>
      <c r="J85" s="23"/>
      <c r="K85" s="23"/>
      <c r="L85" s="23"/>
      <c r="M85" s="23"/>
      <c r="N85" s="23"/>
      <c r="P85" s="23"/>
      <c r="Q85" s="23"/>
      <c r="R85" s="23"/>
      <c r="S85" s="23"/>
      <c r="T85" s="23"/>
      <c r="U85" s="23"/>
      <c r="V85" s="23"/>
      <c r="W85" s="23"/>
    </row>
    <row r="87" spans="1:23" x14ac:dyDescent="0.25">
      <c r="B87" s="62"/>
      <c r="C87" s="62"/>
      <c r="D87" s="62"/>
      <c r="E87" s="62"/>
      <c r="F87" s="62"/>
      <c r="G87" s="62"/>
      <c r="H87" s="62"/>
    </row>
  </sheetData>
  <pageMargins left="0.7" right="0.7" top="0.75" bottom="0.75" header="0.3" footer="0.3"/>
  <pageSetup paperSize="9" scale="54" orientation="portrait" r:id="rId1"/>
  <rowBreaks count="1" manualBreakCount="1">
    <brk id="41" max="7" man="1"/>
  </rowBreaks>
  <colBreaks count="1" manualBreakCount="1">
    <brk id="7" max="94" man="1"/>
  </colBreaks>
  <ignoredErrors>
    <ignoredError sqref="B8:H8 B17:H18 B21:H22 B30:H33 B36:H37 B39:H39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08edb36-42ec-4d7b-b33e-38f73d74cd73">
      <Terms xmlns="http://schemas.microsoft.com/office/infopath/2007/PartnerControls"/>
    </lcf76f155ced4ddcb4097134ff3c332f>
    <TaxCatchAll xmlns="349ccbba-12d6-49db-bdd9-68cdcd1a336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74F064D97E484E9B0861EFDA82657B" ma:contentTypeVersion="11" ma:contentTypeDescription="Een nieuw document maken." ma:contentTypeScope="" ma:versionID="59e36ba1e727849e2c70bf22f2fe5fb0">
  <xsd:schema xmlns:xsd="http://www.w3.org/2001/XMLSchema" xmlns:xs="http://www.w3.org/2001/XMLSchema" xmlns:p="http://schemas.microsoft.com/office/2006/metadata/properties" xmlns:ns2="e08edb36-42ec-4d7b-b33e-38f73d74cd73" xmlns:ns3="349ccbba-12d6-49db-bdd9-68cdcd1a3368" targetNamespace="http://schemas.microsoft.com/office/2006/metadata/properties" ma:root="true" ma:fieldsID="8217f665fabefbad683e7353c5da580f" ns2:_="" ns3:_="">
    <xsd:import namespace="e08edb36-42ec-4d7b-b33e-38f73d74cd73"/>
    <xsd:import namespace="349ccbba-12d6-49db-bdd9-68cdcd1a33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edb36-42ec-4d7b-b33e-38f73d74cd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664b9308-55c8-4015-8ac6-a51aaf5c93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9ccbba-12d6-49db-bdd9-68cdcd1a336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d124f65-b685-452e-97f6-60855a4edae7}" ma:internalName="TaxCatchAll" ma:showField="CatchAllData" ma:web="349ccbba-12d6-49db-bdd9-68cdcd1a33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68AC15-DB40-4660-8553-1AC90A35CE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B108D7-88CE-4621-A224-45BF63A573A0}">
  <ds:schemaRefs>
    <ds:schemaRef ds:uri="http://schemas.microsoft.com/office/2006/metadata/properties"/>
    <ds:schemaRef ds:uri="http://schemas.microsoft.com/office/infopath/2007/PartnerControls"/>
    <ds:schemaRef ds:uri="e08edb36-42ec-4d7b-b33e-38f73d74cd73"/>
    <ds:schemaRef ds:uri="349ccbba-12d6-49db-bdd9-68cdcd1a3368"/>
  </ds:schemaRefs>
</ds:datastoreItem>
</file>

<file path=customXml/itemProps3.xml><?xml version="1.0" encoding="utf-8"?>
<ds:datastoreItem xmlns:ds="http://schemas.openxmlformats.org/officeDocument/2006/customXml" ds:itemID="{12D70010-AC63-450D-8649-FDC8EE4FF7D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5</vt:i4>
      </vt:variant>
    </vt:vector>
  </HeadingPairs>
  <TitlesOfParts>
    <vt:vector size="10" baseType="lpstr">
      <vt:lpstr>Consolidated BS</vt:lpstr>
      <vt:lpstr>Consolidated IS</vt:lpstr>
      <vt:lpstr>Cons. stat. of CIE</vt:lpstr>
      <vt:lpstr>Segmented Balance Sheet</vt:lpstr>
      <vt:lpstr>Segmented IS</vt:lpstr>
      <vt:lpstr>'Cons. stat. of CIE'!Afdrukbereik</vt:lpstr>
      <vt:lpstr>'Consolidated BS'!Afdrukbereik</vt:lpstr>
      <vt:lpstr>'Consolidated IS'!Afdrukbereik</vt:lpstr>
      <vt:lpstr>'Segmented Balance Sheet'!Afdrukbereik</vt:lpstr>
      <vt:lpstr>'Segmented IS'!Afdrukbereik</vt:lpstr>
    </vt:vector>
  </TitlesOfParts>
  <Company>ASR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Vloet W.E.M. (Helma)</dc:creator>
  <cp:lastModifiedBy>Bruintjes J.W. (Jan Willem)</cp:lastModifiedBy>
  <cp:lastPrinted>2023-02-21T13:20:03Z</cp:lastPrinted>
  <dcterms:created xsi:type="dcterms:W3CDTF">2016-08-09T10:44:13Z</dcterms:created>
  <dcterms:modified xsi:type="dcterms:W3CDTF">2023-02-21T13:21:55Z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0x0101003B74F064D97E484E9B0861EFDA82657B</vt:lpwstr>
  </property>
  <property fmtid="{D5CDD505-2E9C-101B-9397-08002B2CF9AE}" pid="3" name="MediaServiceImageTags">
    <vt:lpwstr/>
  </property>
</Properties>
</file>